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за п.обс. 17г." sheetId="1" r:id="rId1"/>
  </sheets>
  <definedNames/>
  <calcPr fullCalcOnLoad="1"/>
</workbook>
</file>

<file path=xl/sharedStrings.xml><?xml version="1.0" encoding="utf-8"?>
<sst xmlns="http://schemas.openxmlformats.org/spreadsheetml/2006/main" count="138" uniqueCount="130">
  <si>
    <t>Обект</t>
  </si>
  <si>
    <t>Ф1. Общодържавни служби</t>
  </si>
  <si>
    <t>Ф3. Образование</t>
  </si>
  <si>
    <t>Ф 5.Социално осигуряване,подпомагане и грижи</t>
  </si>
  <si>
    <t>ОБЩА СТОЙНОСТ</t>
  </si>
  <si>
    <t>Компютърни конфигурации</t>
  </si>
  <si>
    <t>§5100</t>
  </si>
  <si>
    <t>§5200</t>
  </si>
  <si>
    <t>Общ устройствен план на община Аксаково</t>
  </si>
  <si>
    <t>§5300</t>
  </si>
  <si>
    <t>Планове на новообразувани имоти</t>
  </si>
  <si>
    <t>Изграждане административна сграда с. Изворско</t>
  </si>
  <si>
    <t xml:space="preserve">Изработка на подробни устройствени планове /ПУП/ на имоти-общинска собственост </t>
  </si>
  <si>
    <t>Изработка кадастрални карти-цифрови</t>
  </si>
  <si>
    <t>Изграждане спортна площадка с.Л. Каравелово</t>
  </si>
  <si>
    <t>Ф4. Здравеопазване</t>
  </si>
  <si>
    <t>Реконструкция улично осветление  по населени места на територията на община Аксаково</t>
  </si>
  <si>
    <t>Изграждане на сграда за "Пожарна" в гр.Аксаково</t>
  </si>
  <si>
    <t>Придобиване на земя в УПИ ХХХ "за площад и озеленяване", кв.22  в гр.Аксаково</t>
  </si>
  <si>
    <t>ОР медицински център гр.Аксаково</t>
  </si>
  <si>
    <t>в т.ч.:</t>
  </si>
  <si>
    <t>целева субс.</t>
  </si>
  <si>
    <t>Изготвил:</t>
  </si>
  <si>
    <t>Руска Илиева</t>
  </si>
  <si>
    <t>Ф2. Отбрана и сигурност</t>
  </si>
  <si>
    <t>§5400</t>
  </si>
  <si>
    <t>Придобиване на част от администр.сграда на Община Аксаково в гр.Аксаково</t>
  </si>
  <si>
    <t>трансфери</t>
  </si>
  <si>
    <t>делегиран бюджет</t>
  </si>
  <si>
    <t>Проект за изграждане на детска площадка в с.Куманово</t>
  </si>
  <si>
    <t>2017г.</t>
  </si>
  <si>
    <t>Проект за аварийно възстановяване на улица осемнадесета от ОТ 123 до ОТ 124 в с.Куманово</t>
  </si>
  <si>
    <t>Проект за изграждане на отводнителен охранителен канал в източната част на с.Куманово</t>
  </si>
  <si>
    <t>Проект за аварийно възстановяване на улица осемнадесета от ОТ 72 до ОТ 79 между кварталите 42 и 43 и изграждане на отводнителен канал в с.Водица</t>
  </si>
  <si>
    <t>Проект за аварийно възстановяване на улица десета от ОТ 49 до ОТ 100 в с.Въглен</t>
  </si>
  <si>
    <t>Проект за аварийно почистване и продълбочаване на дере и възстановяване на мостово съоръжение с прилежащата пътна връзка към него в с.Ботево</t>
  </si>
  <si>
    <t>Проект за аварийно възстановяване на три улици в с.Засмяно</t>
  </si>
  <si>
    <t xml:space="preserve">собств.  ср-ва </t>
  </si>
  <si>
    <t>Аварийно водоснабдяване депо за ТБО, землище с.Въглен</t>
  </si>
  <si>
    <t>Проект за спортен комплекс в гр.Аксаково</t>
  </si>
  <si>
    <t>Преработка на проект "Почистване на коритото на дере в гр.Игнатиево и изграждане предпазни съоръжения срещу наводнение на част от населеното място.</t>
  </si>
  <si>
    <t>Проект за изграждане на ЦДГ в с. Въглен</t>
  </si>
  <si>
    <t>Проект за изграждане ЦДГ в с. Изворско</t>
  </si>
  <si>
    <t>средства от ЕС и нац.и общ.съф.</t>
  </si>
  <si>
    <t>2018г.</t>
  </si>
  <si>
    <t>Изграждане на ЦДГ в с. Въглен</t>
  </si>
  <si>
    <t xml:space="preserve">Придобиване на земя </t>
  </si>
  <si>
    <t>Проект за аварийно възстановяване на улица двадесет и девета и изграждане на подпорна стена в с.Кичево</t>
  </si>
  <si>
    <t>Проект „Аварийно-възстановителни работи за отвеждане на преминаващи водни количества през пътен водосток на общински път VAR 2021 село Доброглед и предпазване от заливане на имоти  намиращи се в северозападната част на селото”</t>
  </si>
  <si>
    <t>Проект за изграждане на отводнителни съоръжения по улици в с.Слънчево</t>
  </si>
  <si>
    <t>Проект за обект „Възстановяване на отводнителни съоръжения на Регионално депо за неопасни отпадъци в ПИ №000212 в землището на с.Въглен”</t>
  </si>
  <si>
    <t>„Аварийно възстановяване на улица ул.„Първа” от ОК 153 до ОК 165, ул.„Девета” от ОК 66 до ПТ52 и ул.„Десета” от ОК 64 до ОК 1 и корекция на дерето от ПТ К1 /край регулация на селото/ до ПТ К13”, с. Долище, Община Аксаково”</t>
  </si>
  <si>
    <t xml:space="preserve">
ОР на участък от общински път VAR 1023  - участък Аксаково-Игнатиево-Припек</t>
  </si>
  <si>
    <t>Съгласувал:</t>
  </si>
  <si>
    <t>инж.Кр.Дянкова</t>
  </si>
  <si>
    <t>Изграждане на терминални работни места в ОУ с.Кичево</t>
  </si>
  <si>
    <t>Проектиране и изграждане на 3 бр. детски площадки в гр.Аксаково</t>
  </si>
  <si>
    <t xml:space="preserve">Рекултивация на регионално депо за неопасни отпадъци на общините Варна и Аксаково в ПИ № 000212 и нарушени терени с твърди битови отпадъци в землището на с. Въглен, община Аксаково, област Варна </t>
  </si>
  <si>
    <t>Видеонаблюдние на обществени обекти в гр.Аксаково</t>
  </si>
  <si>
    <t>Проекти за реконструкция и рехабилитация на участъци от общ.пътна мрежа</t>
  </si>
  <si>
    <t>Проект за фотоволтаични инсталации на обществ.паркинг</t>
  </si>
  <si>
    <t>Ф6, Гр.А. Жилищно строителство, благоустройство,
комунално стопанство</t>
  </si>
  <si>
    <t>Ф6, Гр.Б. Опазване на околната среда</t>
  </si>
  <si>
    <t>Ф7, Гр.В. Култура</t>
  </si>
  <si>
    <t>Ф7, Гр.Б. Физическа култура и спорт</t>
  </si>
  <si>
    <t>Ф8, Гр.В. Транспорт и съобщения</t>
  </si>
  <si>
    <t>Ф8, Гр.Б. Селско стопанство, горско стопанство, лов и риболов</t>
  </si>
  <si>
    <t>Ф8, Гр.Е. Други дейности по икономиката</t>
  </si>
  <si>
    <t>бюджет 2016г.</t>
  </si>
  <si>
    <t>прех.    остат.</t>
  </si>
  <si>
    <t>Кмет:  инж.Атанас Стоилов</t>
  </si>
  <si>
    <t>Основен ремонт на Клуб на пенсионера с.Ботево</t>
  </si>
  <si>
    <t>Основен ремонт път VAR 1031/ІІІ-902, Оброчище-Кичево/- с. Ген.Кантарджиево-подпорна стена</t>
  </si>
  <si>
    <t>ПИП за обект "Укрепване свлачища "Кипарис - юг" - "Кипарис - север", с.Осеново</t>
  </si>
  <si>
    <t>Проект за стадион в гр.Игнатиево</t>
  </si>
  <si>
    <t>Придобиване на стопански инвентар в ПП в СОУ гр.Игнатиево</t>
  </si>
  <si>
    <t>Придобиване на помощно оборудване в ОУ с.Л.Каравелово</t>
  </si>
  <si>
    <t>Изграждане навес в ОУ с.Л.Каравелово</t>
  </si>
  <si>
    <t>Придобиване компютърни конфигурации и проектор в ОУ с.Въглен</t>
  </si>
  <si>
    <t>Инженерно-геоложко проучване за свлачище в района на спирка "Кипарис-север", вилна зона Кранево,землище с.Осеново</t>
  </si>
  <si>
    <t>Доставка и монтаж на PVC дограма в ЦДГ с.Любен Каравелово</t>
  </si>
  <si>
    <t>Изграждане система за видеонаблюдение за превенция на горски пожари в землището на с.Изворско, Община Аксаково-авт.надзор</t>
  </si>
  <si>
    <t>Доставка и монтаж на котел за отопление в ОСП "ДСП"</t>
  </si>
  <si>
    <t>Проект за Център за социална рехабилитация и интеграция в гр.Игнатиево</t>
  </si>
  <si>
    <t>Изграждане на елементи от техническата инфраструктура в населените места на Община Аксаково</t>
  </si>
  <si>
    <t>2019г.</t>
  </si>
  <si>
    <t>Проект и изграждане зони за отдих,в т.ч. детски площадки по населените места на гр.Аксаково</t>
  </si>
  <si>
    <t>прогноза 2017-2019</t>
  </si>
  <si>
    <t>Придобиване на друго оборудване, машини и съоръж.</t>
  </si>
  <si>
    <t>Придобиване на стопански инвентар</t>
  </si>
  <si>
    <t>ОР на асансьорна уредба в администр.сграда на Община Аксаково в гр.Аксаково</t>
  </si>
  <si>
    <t>Доставка на верижен стълбищен транспортьор сграда с. Изворско</t>
  </si>
  <si>
    <t>Оборудване и обзавеждане за административна сграда с. Изворско</t>
  </si>
  <si>
    <t>Външно ел. захранване на административна сграда в с. Изворско</t>
  </si>
  <si>
    <t>Авариен ремонт на Язовир в с.Ботево</t>
  </si>
  <si>
    <t>Изграждане на пристройка и надстройка към съществуваща сграда на ОДЗ „Детство мое” за две групи в УПИ VII „за детска градина”, кв. 64, гр. Аксаково</t>
  </si>
  <si>
    <t>Изграждане на система за видеонаблюдение на ет.3 в СОУ гр.Аксаково</t>
  </si>
  <si>
    <t xml:space="preserve">Подмяна на PVC дограма санитарни помещения на ет.3 и ет.4 в СОУ гр.Аксаково </t>
  </si>
  <si>
    <t>Изграждане на система за видеонаблюдение в СОУ гр.Игнатиево</t>
  </si>
  <si>
    <t>Изграждане на система за видеонаблюдение в ОУ с.Л.Каравелово</t>
  </si>
  <si>
    <t>Изграждане на система за видеонаблюдение в ОУ с.Кичево</t>
  </si>
  <si>
    <t>Доставка и поставяне на офис контейнер в с.Въглен</t>
  </si>
  <si>
    <t>Проект за обновяване зона за отдих в гр.Игнатиево</t>
  </si>
  <si>
    <t>Проект за обновяване на зона за отдих в с.Осеново</t>
  </si>
  <si>
    <t>Проект за обновяване на центр.площад и зона за отдих  в с.Кичево</t>
  </si>
  <si>
    <t>Проект за изграждане на зона за отдих в с.Доброглед</t>
  </si>
  <si>
    <t>Проект за изграждане на зона за отдих в с.Орешак</t>
  </si>
  <si>
    <t>Възстановяване на стена на коритото на река в с.Долище</t>
  </si>
  <si>
    <t>Изграждане на подпорна стена по границата на УПИ І-136, кв.21 по плана на с. Изворско</t>
  </si>
  <si>
    <t>Инсталация на система за база данни, защита на данните, осигуряване на криптиран отдалечен потребителски достъп на РДНО с.Въглен</t>
  </si>
  <si>
    <t>Рампа за зареждане със строителни отпадъци на Инсталация за рециклиране на строителни отпадъци на РДНО с.Въглен</t>
  </si>
  <si>
    <t>Доставка и монтаж и регулиране на мощността на компенсиращо устройство /дросел трифазен НН/ на РДНО - с. Въглен</t>
  </si>
  <si>
    <t>инж.Г.Иванова</t>
  </si>
  <si>
    <t>бюджет 2017г.</t>
  </si>
  <si>
    <t>Изграждане на безжична интернет мрежа в ПП СУ гр.Аксаково</t>
  </si>
  <si>
    <t>Проект за изграждане на пожаро-известителна система в СОУ гр.Игнатиево</t>
  </si>
  <si>
    <t>Изработка на уеб сайт в ОУ с.Изворско</t>
  </si>
  <si>
    <t>Проект за изграждане на пожаро-известителна система в ОУ с.Изворско</t>
  </si>
  <si>
    <t>Придобиване на интерактивна дъска в ОУ с.Кичево</t>
  </si>
  <si>
    <t>Реконструкция и модернизация на материална база за Център за обществена подкрепа – Аксаково</t>
  </si>
  <si>
    <t>Доставка и монтаж на поливни системи на зелени площи /централен площад, част от ул. „Георги Петлешев“, между ул."М.Палаузов" и ул."Овеч"/в гр.Аксаково</t>
  </si>
  <si>
    <t>Доставка на глюкозен анализатор</t>
  </si>
  <si>
    <t>проект ОР административна сграда с. Л. Каравелово</t>
  </si>
  <si>
    <t xml:space="preserve"> Реконструкция и пристройка на ЦДГ в с. Изворско</t>
  </si>
  <si>
    <t xml:space="preserve"> ОР на улици в населените места на Община Аксаково</t>
  </si>
  <si>
    <t>ОР водопровод в с.Л.Каравелово</t>
  </si>
  <si>
    <t>ОР и пристрояване на сграда кметство с.Доброглед</t>
  </si>
  <si>
    <t>Изграждане на приют за кучета</t>
  </si>
  <si>
    <t>ОР сграда Читалище с. Изворско</t>
  </si>
  <si>
    <t xml:space="preserve"> Поименен  списък  на  капиталовите  разходи за  за проекто-бюджет 2017г. и актуализираната бюджетна прогноза за 2017-2019г. на Община Аксаково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</si>
</sst>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5" fillId="33" borderId="18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5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1" fillId="0" borderId="26" xfId="0" applyFont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16" xfId="0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6" fillId="33" borderId="16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33" xfId="0" applyFont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6" fillId="33" borderId="18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0" borderId="35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9" xfId="0" applyBorder="1" applyAlignment="1">
      <alignment/>
    </xf>
    <xf numFmtId="0" fontId="1" fillId="33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0" fillId="35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8" xfId="0" applyFont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41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33" borderId="4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27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1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0.28125" style="0" customWidth="1"/>
    <col min="2" max="3" width="9.421875" style="0" customWidth="1"/>
    <col min="4" max="4" width="8.57421875" style="0" customWidth="1"/>
    <col min="5" max="6" width="9.00390625" style="0" customWidth="1"/>
    <col min="7" max="7" width="11.7109375" style="0" customWidth="1"/>
    <col min="8" max="9" width="11.00390625" style="0" customWidth="1"/>
    <col min="10" max="12" width="8.57421875" style="0" customWidth="1"/>
    <col min="13" max="18" width="8.28125" style="0" customWidth="1"/>
    <col min="19" max="21" width="7.57421875" style="0" customWidth="1"/>
    <col min="22" max="24" width="7.8515625" style="0" customWidth="1"/>
  </cols>
  <sheetData>
    <row r="1" ht="12.75">
      <c r="A1" s="108" t="s">
        <v>70</v>
      </c>
    </row>
    <row r="3" spans="1:12" ht="29.25" customHeight="1" thickBot="1">
      <c r="A3" s="171" t="s">
        <v>129</v>
      </c>
      <c r="B3" s="171"/>
      <c r="C3" s="171"/>
      <c r="D3" s="171"/>
      <c r="E3" s="171"/>
      <c r="F3" s="171"/>
      <c r="G3" s="171"/>
      <c r="H3" s="171"/>
      <c r="I3" s="171"/>
      <c r="J3" s="172"/>
      <c r="K3" s="172"/>
      <c r="L3" s="172"/>
    </row>
    <row r="4" spans="1:24" ht="27.75" customHeight="1" thickBot="1">
      <c r="A4" s="181" t="s">
        <v>0</v>
      </c>
      <c r="B4" s="183" t="s">
        <v>68</v>
      </c>
      <c r="C4" s="183" t="s">
        <v>113</v>
      </c>
      <c r="D4" s="185" t="s">
        <v>20</v>
      </c>
      <c r="E4" s="177"/>
      <c r="F4" s="177"/>
      <c r="G4" s="186"/>
      <c r="H4" s="186"/>
      <c r="I4" s="187" t="s">
        <v>43</v>
      </c>
      <c r="J4" s="178" t="s">
        <v>87</v>
      </c>
      <c r="K4" s="179"/>
      <c r="L4" s="180"/>
      <c r="M4" s="174"/>
      <c r="N4" s="174"/>
      <c r="O4" s="176"/>
      <c r="P4" s="174"/>
      <c r="Q4" s="174"/>
      <c r="R4" s="186"/>
      <c r="S4" s="173"/>
      <c r="T4" s="174"/>
      <c r="U4" s="176"/>
      <c r="V4" s="173"/>
      <c r="W4" s="174"/>
      <c r="X4" s="175"/>
    </row>
    <row r="5" spans="1:24" ht="29.25" customHeight="1" thickBot="1">
      <c r="A5" s="182"/>
      <c r="B5" s="184"/>
      <c r="C5" s="184"/>
      <c r="D5" s="46" t="s">
        <v>21</v>
      </c>
      <c r="E5" s="46" t="s">
        <v>37</v>
      </c>
      <c r="F5" s="47" t="s">
        <v>69</v>
      </c>
      <c r="G5" s="47" t="s">
        <v>27</v>
      </c>
      <c r="H5" s="46" t="s">
        <v>28</v>
      </c>
      <c r="I5" s="188"/>
      <c r="J5" s="64" t="s">
        <v>30</v>
      </c>
      <c r="K5" s="64" t="s">
        <v>44</v>
      </c>
      <c r="L5" s="131" t="s">
        <v>85</v>
      </c>
      <c r="M5" s="141" t="s">
        <v>6</v>
      </c>
      <c r="N5" s="96" t="s">
        <v>6</v>
      </c>
      <c r="O5" s="96" t="s">
        <v>6</v>
      </c>
      <c r="P5" s="98" t="s">
        <v>7</v>
      </c>
      <c r="Q5" s="98" t="s">
        <v>7</v>
      </c>
      <c r="R5" s="98" t="s">
        <v>7</v>
      </c>
      <c r="S5" s="99" t="s">
        <v>9</v>
      </c>
      <c r="T5" s="99" t="s">
        <v>9</v>
      </c>
      <c r="U5" s="99" t="s">
        <v>9</v>
      </c>
      <c r="V5" s="59" t="s">
        <v>25</v>
      </c>
      <c r="W5" s="59" t="s">
        <v>25</v>
      </c>
      <c r="X5" s="59" t="s">
        <v>25</v>
      </c>
    </row>
    <row r="6" spans="1:24" ht="12.75">
      <c r="A6" s="18" t="s">
        <v>1</v>
      </c>
      <c r="B6" s="31">
        <f>SUM(B7:B17)</f>
        <v>232846</v>
      </c>
      <c r="C6" s="31">
        <f>SUM(C7:C17)</f>
        <v>156900</v>
      </c>
      <c r="D6" s="49"/>
      <c r="E6" s="31"/>
      <c r="F6" s="31"/>
      <c r="G6" s="104"/>
      <c r="H6" s="18"/>
      <c r="I6" s="31"/>
      <c r="J6" s="65">
        <f aca="true" t="shared" si="0" ref="J6:X6">SUM(J7:J17)</f>
        <v>156900</v>
      </c>
      <c r="K6" s="65">
        <f t="shared" si="0"/>
        <v>10000</v>
      </c>
      <c r="L6" s="132">
        <f t="shared" si="0"/>
        <v>30000</v>
      </c>
      <c r="M6" s="142">
        <f t="shared" si="0"/>
        <v>1900</v>
      </c>
      <c r="N6" s="95">
        <f t="shared" si="0"/>
        <v>0</v>
      </c>
      <c r="O6" s="95">
        <f t="shared" si="0"/>
        <v>0</v>
      </c>
      <c r="P6" s="97">
        <f t="shared" si="0"/>
        <v>155000</v>
      </c>
      <c r="Q6" s="97">
        <f t="shared" si="0"/>
        <v>10000</v>
      </c>
      <c r="R6" s="97">
        <f t="shared" si="0"/>
        <v>30000</v>
      </c>
      <c r="S6" s="95">
        <f t="shared" si="0"/>
        <v>0</v>
      </c>
      <c r="T6" s="95">
        <f t="shared" si="0"/>
        <v>0</v>
      </c>
      <c r="U6" s="95">
        <f t="shared" si="0"/>
        <v>0</v>
      </c>
      <c r="V6" s="104">
        <f t="shared" si="0"/>
        <v>0</v>
      </c>
      <c r="W6" s="104">
        <f t="shared" si="0"/>
        <v>0</v>
      </c>
      <c r="X6" s="104">
        <f t="shared" si="0"/>
        <v>0</v>
      </c>
    </row>
    <row r="7" spans="1:24" ht="12.75">
      <c r="A7" s="68" t="s">
        <v>88</v>
      </c>
      <c r="B7" s="37">
        <v>6000</v>
      </c>
      <c r="C7" s="37">
        <f>D7+E7+F7+G7+H7</f>
        <v>2000</v>
      </c>
      <c r="D7" s="51"/>
      <c r="E7" s="66">
        <v>2000</v>
      </c>
      <c r="F7" s="68"/>
      <c r="G7" s="17"/>
      <c r="H7" s="20"/>
      <c r="I7" s="15"/>
      <c r="J7" s="66">
        <v>2000</v>
      </c>
      <c r="K7" s="66">
        <v>3000</v>
      </c>
      <c r="L7" s="66">
        <v>3000</v>
      </c>
      <c r="M7" s="81"/>
      <c r="N7" s="45"/>
      <c r="O7" s="45"/>
      <c r="P7" s="4">
        <v>2000</v>
      </c>
      <c r="Q7" s="4">
        <v>3000</v>
      </c>
      <c r="R7" s="4">
        <v>3000</v>
      </c>
      <c r="S7" s="45"/>
      <c r="T7" s="45"/>
      <c r="U7" s="45"/>
      <c r="V7" s="81"/>
      <c r="W7" s="81"/>
      <c r="X7" s="81"/>
    </row>
    <row r="8" spans="1:24" ht="12.75">
      <c r="A8" s="68" t="s">
        <v>89</v>
      </c>
      <c r="B8" s="37">
        <v>9000</v>
      </c>
      <c r="C8" s="37">
        <f aca="true" t="shared" si="1" ref="C8:C17">D8+E8+F8+G8+H8</f>
        <v>1000</v>
      </c>
      <c r="D8" s="51"/>
      <c r="E8" s="66">
        <v>1000</v>
      </c>
      <c r="F8" s="68"/>
      <c r="G8" s="17"/>
      <c r="H8" s="20"/>
      <c r="I8" s="15"/>
      <c r="J8" s="66">
        <v>1000</v>
      </c>
      <c r="K8" s="66">
        <v>5000</v>
      </c>
      <c r="L8" s="66">
        <v>7000</v>
      </c>
      <c r="M8" s="81"/>
      <c r="N8" s="45"/>
      <c r="O8" s="45"/>
      <c r="P8" s="4">
        <v>1000</v>
      </c>
      <c r="Q8" s="4">
        <v>5000</v>
      </c>
      <c r="R8" s="4">
        <v>7000</v>
      </c>
      <c r="S8" s="45"/>
      <c r="T8" s="45"/>
      <c r="U8" s="45"/>
      <c r="V8" s="81"/>
      <c r="W8" s="81"/>
      <c r="X8" s="81"/>
    </row>
    <row r="9" spans="1:24" ht="12.75">
      <c r="A9" s="20" t="s">
        <v>5</v>
      </c>
      <c r="B9" s="37">
        <v>2000</v>
      </c>
      <c r="C9" s="37">
        <f t="shared" si="1"/>
        <v>2000</v>
      </c>
      <c r="D9" s="51"/>
      <c r="E9" s="66">
        <v>2000</v>
      </c>
      <c r="F9" s="68"/>
      <c r="G9" s="17"/>
      <c r="H9" s="20"/>
      <c r="I9" s="15"/>
      <c r="J9" s="66">
        <v>2000</v>
      </c>
      <c r="K9" s="66">
        <v>2000</v>
      </c>
      <c r="L9" s="133">
        <v>5000</v>
      </c>
      <c r="M9" s="81"/>
      <c r="N9" s="45"/>
      <c r="O9" s="45"/>
      <c r="P9" s="4">
        <v>2000</v>
      </c>
      <c r="Q9" s="4">
        <v>2000</v>
      </c>
      <c r="R9" s="4">
        <v>5000</v>
      </c>
      <c r="S9" s="45"/>
      <c r="T9" s="45"/>
      <c r="U9" s="45"/>
      <c r="V9" s="81"/>
      <c r="W9" s="81"/>
      <c r="X9" s="81"/>
    </row>
    <row r="10" spans="1:24" ht="12.75">
      <c r="A10" s="20" t="s">
        <v>122</v>
      </c>
      <c r="B10" s="37">
        <v>1296</v>
      </c>
      <c r="C10" s="37">
        <f t="shared" si="1"/>
        <v>0</v>
      </c>
      <c r="D10" s="51"/>
      <c r="E10" s="68">
        <v>0</v>
      </c>
      <c r="F10" s="68"/>
      <c r="G10" s="17"/>
      <c r="H10" s="20"/>
      <c r="I10" s="15"/>
      <c r="J10" s="68"/>
      <c r="K10" s="68"/>
      <c r="L10" s="133">
        <v>15000</v>
      </c>
      <c r="M10" s="81"/>
      <c r="N10" s="45"/>
      <c r="O10" s="45"/>
      <c r="P10" s="4"/>
      <c r="Q10" s="4"/>
      <c r="R10" s="4">
        <v>15000</v>
      </c>
      <c r="S10" s="45"/>
      <c r="T10" s="45"/>
      <c r="U10" s="45"/>
      <c r="V10" s="81"/>
      <c r="W10" s="81"/>
      <c r="X10" s="81"/>
    </row>
    <row r="11" spans="1:24" ht="25.5">
      <c r="A11" s="77" t="s">
        <v>26</v>
      </c>
      <c r="B11" s="37">
        <v>0</v>
      </c>
      <c r="C11" s="37">
        <f t="shared" si="1"/>
        <v>150000</v>
      </c>
      <c r="D11" s="51">
        <v>150000</v>
      </c>
      <c r="E11" s="68">
        <v>0</v>
      </c>
      <c r="F11" s="68"/>
      <c r="G11" s="17"/>
      <c r="H11" s="20"/>
      <c r="I11" s="15"/>
      <c r="J11" s="121">
        <v>150000</v>
      </c>
      <c r="K11" s="15"/>
      <c r="L11" s="17"/>
      <c r="M11" s="81"/>
      <c r="N11" s="45"/>
      <c r="O11" s="45"/>
      <c r="P11" s="4">
        <v>150000</v>
      </c>
      <c r="Q11" s="4"/>
      <c r="R11" s="4"/>
      <c r="S11" s="45"/>
      <c r="T11" s="45"/>
      <c r="U11" s="45"/>
      <c r="V11" s="81"/>
      <c r="W11" s="81"/>
      <c r="X11" s="81"/>
    </row>
    <row r="12" spans="1:24" ht="25.5">
      <c r="A12" s="148" t="s">
        <v>90</v>
      </c>
      <c r="B12" s="37">
        <v>0</v>
      </c>
      <c r="C12" s="37">
        <f t="shared" si="1"/>
        <v>1900</v>
      </c>
      <c r="D12" s="51">
        <f>5500-3600</f>
        <v>1900</v>
      </c>
      <c r="E12" s="68"/>
      <c r="F12" s="68"/>
      <c r="G12" s="17"/>
      <c r="H12" s="20"/>
      <c r="I12" s="15"/>
      <c r="J12" s="121">
        <v>1900</v>
      </c>
      <c r="K12" s="15"/>
      <c r="L12" s="17"/>
      <c r="M12" s="81">
        <v>1900</v>
      </c>
      <c r="N12" s="45"/>
      <c r="O12" s="45"/>
      <c r="P12" s="4"/>
      <c r="Q12" s="4"/>
      <c r="R12" s="4"/>
      <c r="S12" s="45"/>
      <c r="T12" s="45"/>
      <c r="U12" s="45"/>
      <c r="V12" s="81"/>
      <c r="W12" s="81"/>
      <c r="X12" s="81"/>
    </row>
    <row r="13" spans="1:24" ht="25.5">
      <c r="A13" s="149" t="s">
        <v>91</v>
      </c>
      <c r="B13" s="37">
        <v>10064</v>
      </c>
      <c r="C13" s="37">
        <f t="shared" si="1"/>
        <v>0</v>
      </c>
      <c r="D13" s="51"/>
      <c r="E13" s="68"/>
      <c r="F13" s="68"/>
      <c r="G13" s="17"/>
      <c r="H13" s="20"/>
      <c r="I13" s="15"/>
      <c r="J13" s="15"/>
      <c r="K13" s="15"/>
      <c r="L13" s="17"/>
      <c r="M13" s="81"/>
      <c r="N13" s="45"/>
      <c r="O13" s="45"/>
      <c r="P13" s="4"/>
      <c r="Q13" s="4"/>
      <c r="R13" s="4"/>
      <c r="S13" s="45"/>
      <c r="T13" s="45"/>
      <c r="U13" s="45"/>
      <c r="V13" s="81"/>
      <c r="W13" s="81"/>
      <c r="X13" s="81"/>
    </row>
    <row r="14" spans="1:24" ht="25.5">
      <c r="A14" s="149" t="s">
        <v>92</v>
      </c>
      <c r="B14" s="37">
        <v>3000</v>
      </c>
      <c r="C14" s="37">
        <f t="shared" si="1"/>
        <v>0</v>
      </c>
      <c r="D14" s="51"/>
      <c r="E14" s="68"/>
      <c r="F14" s="68"/>
      <c r="G14" s="17"/>
      <c r="H14" s="20"/>
      <c r="I14" s="15"/>
      <c r="J14" s="15"/>
      <c r="K14" s="15"/>
      <c r="L14" s="17"/>
      <c r="M14" s="81"/>
      <c r="N14" s="45"/>
      <c r="O14" s="45"/>
      <c r="P14" s="4"/>
      <c r="Q14" s="4"/>
      <c r="R14" s="4"/>
      <c r="S14" s="45"/>
      <c r="T14" s="45"/>
      <c r="U14" s="45"/>
      <c r="V14" s="81"/>
      <c r="W14" s="81"/>
      <c r="X14" s="81"/>
    </row>
    <row r="15" spans="1:24" ht="12.75">
      <c r="A15" s="157" t="s">
        <v>126</v>
      </c>
      <c r="B15" s="37"/>
      <c r="C15" s="37">
        <f t="shared" si="1"/>
        <v>0</v>
      </c>
      <c r="D15" s="51"/>
      <c r="E15" s="68"/>
      <c r="F15" s="68"/>
      <c r="G15" s="17"/>
      <c r="H15" s="20"/>
      <c r="I15" s="15"/>
      <c r="J15" s="68"/>
      <c r="K15" s="15"/>
      <c r="L15" s="17"/>
      <c r="M15" s="81"/>
      <c r="N15" s="45"/>
      <c r="O15" s="45"/>
      <c r="P15" s="4"/>
      <c r="Q15" s="4"/>
      <c r="R15" s="4"/>
      <c r="S15" s="45"/>
      <c r="T15" s="45"/>
      <c r="U15" s="45"/>
      <c r="V15" s="81"/>
      <c r="W15" s="81"/>
      <c r="X15" s="81"/>
    </row>
    <row r="16" spans="1:24" ht="25.5">
      <c r="A16" s="149" t="s">
        <v>93</v>
      </c>
      <c r="B16" s="37">
        <v>4694</v>
      </c>
      <c r="C16" s="37">
        <f t="shared" si="1"/>
        <v>0</v>
      </c>
      <c r="D16" s="51"/>
      <c r="E16" s="68"/>
      <c r="F16" s="68"/>
      <c r="G16" s="17"/>
      <c r="H16" s="20"/>
      <c r="I16" s="15"/>
      <c r="J16" s="15"/>
      <c r="K16" s="15"/>
      <c r="L16" s="17"/>
      <c r="M16" s="81"/>
      <c r="N16" s="45"/>
      <c r="O16" s="45"/>
      <c r="P16" s="4"/>
      <c r="Q16" s="4"/>
      <c r="R16" s="4"/>
      <c r="S16" s="45"/>
      <c r="T16" s="45"/>
      <c r="U16" s="45"/>
      <c r="V16" s="81"/>
      <c r="W16" s="81"/>
      <c r="X16" s="81"/>
    </row>
    <row r="17" spans="1:24" ht="12.75">
      <c r="A17" s="20" t="s">
        <v>11</v>
      </c>
      <c r="B17" s="37">
        <v>196792</v>
      </c>
      <c r="C17" s="37">
        <f t="shared" si="1"/>
        <v>0</v>
      </c>
      <c r="D17" s="158"/>
      <c r="E17" s="68"/>
      <c r="F17" s="68"/>
      <c r="G17" s="162"/>
      <c r="H17" s="88"/>
      <c r="I17" s="39"/>
      <c r="J17" s="15"/>
      <c r="K17" s="15"/>
      <c r="L17" s="17"/>
      <c r="M17" s="81"/>
      <c r="N17" s="45"/>
      <c r="O17" s="45"/>
      <c r="P17" s="4"/>
      <c r="Q17" s="4"/>
      <c r="R17" s="4"/>
      <c r="S17" s="45"/>
      <c r="T17" s="45"/>
      <c r="U17" s="45"/>
      <c r="V17" s="81"/>
      <c r="W17" s="81"/>
      <c r="X17" s="81"/>
    </row>
    <row r="18" spans="1:24" ht="12.75">
      <c r="A18" s="20"/>
      <c r="B18" s="15"/>
      <c r="C18" s="15"/>
      <c r="D18" s="51"/>
      <c r="E18" s="15"/>
      <c r="F18" s="68"/>
      <c r="G18" s="17"/>
      <c r="H18" s="20"/>
      <c r="I18" s="15"/>
      <c r="J18" s="15"/>
      <c r="K18" s="15"/>
      <c r="L18" s="17"/>
      <c r="M18" s="81"/>
      <c r="N18" s="45"/>
      <c r="O18" s="45"/>
      <c r="P18" s="4"/>
      <c r="Q18" s="4"/>
      <c r="R18" s="4"/>
      <c r="S18" s="45"/>
      <c r="T18" s="45"/>
      <c r="U18" s="45"/>
      <c r="V18" s="81"/>
      <c r="W18" s="81"/>
      <c r="X18" s="81"/>
    </row>
    <row r="19" spans="1:24" ht="12.75">
      <c r="A19" s="22" t="s">
        <v>24</v>
      </c>
      <c r="B19" s="33">
        <f>SUM(B20:B32)</f>
        <v>0</v>
      </c>
      <c r="C19" s="33">
        <f>SUM(C20:C32)</f>
        <v>14712</v>
      </c>
      <c r="D19" s="29"/>
      <c r="E19" s="33"/>
      <c r="F19" s="114"/>
      <c r="G19" s="57"/>
      <c r="H19" s="42"/>
      <c r="I19" s="33"/>
      <c r="J19" s="33">
        <f aca="true" t="shared" si="2" ref="J19:X19">SUM(J20:J32)</f>
        <v>14712</v>
      </c>
      <c r="K19" s="33">
        <f t="shared" si="2"/>
        <v>0</v>
      </c>
      <c r="L19" s="57">
        <f t="shared" si="2"/>
        <v>0</v>
      </c>
      <c r="M19" s="57">
        <f t="shared" si="2"/>
        <v>14712</v>
      </c>
      <c r="N19" s="33">
        <f t="shared" si="2"/>
        <v>0</v>
      </c>
      <c r="O19" s="33">
        <f t="shared" si="2"/>
        <v>0</v>
      </c>
      <c r="P19" s="33">
        <f t="shared" si="2"/>
        <v>0</v>
      </c>
      <c r="Q19" s="33">
        <f t="shared" si="2"/>
        <v>0</v>
      </c>
      <c r="R19" s="33">
        <f t="shared" si="2"/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</row>
    <row r="20" spans="1:24" ht="63.75">
      <c r="A20" s="107" t="s">
        <v>51</v>
      </c>
      <c r="B20" s="37">
        <f>D20+E20+F20+G20+H20</f>
        <v>0</v>
      </c>
      <c r="C20" s="37">
        <f aca="true" t="shared" si="3" ref="C20:C32">D20+E20+F20+G20+H20</f>
        <v>0</v>
      </c>
      <c r="D20" s="29"/>
      <c r="E20" s="33"/>
      <c r="F20" s="72"/>
      <c r="G20" s="103"/>
      <c r="H20" s="42"/>
      <c r="I20" s="33"/>
      <c r="J20" s="33"/>
      <c r="K20" s="33"/>
      <c r="L20" s="57"/>
      <c r="M20" s="103"/>
      <c r="N20" s="103"/>
      <c r="O20" s="103"/>
      <c r="P20" s="14"/>
      <c r="Q20" s="14"/>
      <c r="R20" s="14"/>
      <c r="S20" s="12"/>
      <c r="T20" s="12"/>
      <c r="U20" s="12"/>
      <c r="V20" s="57"/>
      <c r="W20" s="57"/>
      <c r="X20" s="57"/>
    </row>
    <row r="21" spans="1:24" ht="38.25">
      <c r="A21" s="107" t="s">
        <v>79</v>
      </c>
      <c r="B21" s="37">
        <f>D21+E21+F21+G21+H21</f>
        <v>0</v>
      </c>
      <c r="C21" s="37">
        <f t="shared" si="3"/>
        <v>0</v>
      </c>
      <c r="D21" s="29"/>
      <c r="E21" s="33"/>
      <c r="F21" s="72"/>
      <c r="G21" s="144"/>
      <c r="H21" s="126"/>
      <c r="I21" s="114"/>
      <c r="J21" s="33"/>
      <c r="K21" s="33"/>
      <c r="L21" s="57"/>
      <c r="M21" s="103"/>
      <c r="N21" s="103"/>
      <c r="O21" s="103"/>
      <c r="P21" s="14"/>
      <c r="Q21" s="14"/>
      <c r="R21" s="14"/>
      <c r="S21" s="12"/>
      <c r="T21" s="12"/>
      <c r="U21" s="12"/>
      <c r="V21" s="57"/>
      <c r="W21" s="57"/>
      <c r="X21" s="57"/>
    </row>
    <row r="22" spans="1:24" ht="12.75">
      <c r="A22" s="150" t="s">
        <v>94</v>
      </c>
      <c r="B22" s="37">
        <f>D22+E22+F22+G22+H22</f>
        <v>0</v>
      </c>
      <c r="C22" s="37">
        <f t="shared" si="3"/>
        <v>0</v>
      </c>
      <c r="D22" s="29"/>
      <c r="E22" s="72"/>
      <c r="F22" s="72"/>
      <c r="G22" s="144"/>
      <c r="H22" s="126"/>
      <c r="I22" s="114"/>
      <c r="J22" s="33"/>
      <c r="K22" s="33"/>
      <c r="L22" s="57"/>
      <c r="M22" s="103"/>
      <c r="N22" s="103"/>
      <c r="O22" s="103"/>
      <c r="P22" s="14"/>
      <c r="Q22" s="14"/>
      <c r="R22" s="14"/>
      <c r="S22" s="12"/>
      <c r="T22" s="12"/>
      <c r="U22" s="12"/>
      <c r="V22" s="57"/>
      <c r="W22" s="57"/>
      <c r="X22" s="57"/>
    </row>
    <row r="23" spans="1:24" ht="38.25">
      <c r="A23" s="84" t="s">
        <v>40</v>
      </c>
      <c r="B23" s="37"/>
      <c r="C23" s="37">
        <f t="shared" si="3"/>
        <v>0</v>
      </c>
      <c r="D23" s="29"/>
      <c r="E23" s="72"/>
      <c r="F23" s="72"/>
      <c r="G23" s="103"/>
      <c r="H23" s="89"/>
      <c r="I23" s="36"/>
      <c r="J23" s="36"/>
      <c r="K23" s="36"/>
      <c r="L23" s="103"/>
      <c r="M23" s="103"/>
      <c r="N23" s="11"/>
      <c r="O23" s="11"/>
      <c r="P23" s="14"/>
      <c r="Q23" s="14"/>
      <c r="R23" s="14"/>
      <c r="S23" s="12"/>
      <c r="T23" s="12"/>
      <c r="U23" s="12"/>
      <c r="V23" s="57"/>
      <c r="W23" s="57"/>
      <c r="X23" s="57"/>
    </row>
    <row r="24" spans="1:24" ht="25.5">
      <c r="A24" s="60" t="s">
        <v>31</v>
      </c>
      <c r="B24" s="37"/>
      <c r="C24" s="37">
        <f t="shared" si="3"/>
        <v>0</v>
      </c>
      <c r="D24" s="51"/>
      <c r="E24" s="68"/>
      <c r="F24" s="68"/>
      <c r="G24" s="17"/>
      <c r="H24" s="20"/>
      <c r="I24" s="15"/>
      <c r="J24" s="15"/>
      <c r="K24" s="15"/>
      <c r="L24" s="17"/>
      <c r="M24" s="81"/>
      <c r="N24" s="45"/>
      <c r="O24" s="45"/>
      <c r="P24" s="43"/>
      <c r="Q24" s="43"/>
      <c r="R24" s="43"/>
      <c r="S24" s="45"/>
      <c r="T24" s="45"/>
      <c r="U24" s="45"/>
      <c r="V24" s="81"/>
      <c r="W24" s="81"/>
      <c r="X24" s="81"/>
    </row>
    <row r="25" spans="1:24" ht="25.5">
      <c r="A25" s="60" t="s">
        <v>32</v>
      </c>
      <c r="B25" s="37"/>
      <c r="C25" s="37">
        <f t="shared" si="3"/>
        <v>0</v>
      </c>
      <c r="D25" s="51"/>
      <c r="E25" s="68"/>
      <c r="F25" s="68"/>
      <c r="G25" s="17"/>
      <c r="H25" s="20"/>
      <c r="I25" s="15"/>
      <c r="J25" s="15"/>
      <c r="K25" s="15"/>
      <c r="L25" s="17"/>
      <c r="M25" s="81"/>
      <c r="N25" s="45"/>
      <c r="O25" s="45"/>
      <c r="P25" s="43"/>
      <c r="Q25" s="43"/>
      <c r="R25" s="43"/>
      <c r="S25" s="45"/>
      <c r="T25" s="45"/>
      <c r="U25" s="45"/>
      <c r="V25" s="81"/>
      <c r="W25" s="81"/>
      <c r="X25" s="81"/>
    </row>
    <row r="26" spans="1:24" ht="38.25">
      <c r="A26" s="60" t="s">
        <v>33</v>
      </c>
      <c r="B26" s="37"/>
      <c r="C26" s="37">
        <f t="shared" si="3"/>
        <v>4380</v>
      </c>
      <c r="D26" s="69">
        <v>4380</v>
      </c>
      <c r="E26" s="68"/>
      <c r="F26" s="68"/>
      <c r="G26" s="17"/>
      <c r="H26" s="20"/>
      <c r="I26" s="15"/>
      <c r="J26" s="121">
        <v>4380</v>
      </c>
      <c r="K26" s="15"/>
      <c r="L26" s="17"/>
      <c r="M26" s="81">
        <v>4380</v>
      </c>
      <c r="N26" s="45"/>
      <c r="O26" s="45"/>
      <c r="P26" s="43"/>
      <c r="Q26" s="43"/>
      <c r="R26" s="43"/>
      <c r="S26" s="45"/>
      <c r="T26" s="45"/>
      <c r="U26" s="45"/>
      <c r="V26" s="81"/>
      <c r="W26" s="81"/>
      <c r="X26" s="81"/>
    </row>
    <row r="27" spans="1:24" ht="25.5">
      <c r="A27" s="60" t="s">
        <v>34</v>
      </c>
      <c r="B27" s="37"/>
      <c r="C27" s="37">
        <f t="shared" si="3"/>
        <v>4512</v>
      </c>
      <c r="D27" s="69">
        <v>4512</v>
      </c>
      <c r="E27" s="68"/>
      <c r="F27" s="68"/>
      <c r="G27" s="17"/>
      <c r="H27" s="20"/>
      <c r="I27" s="15"/>
      <c r="J27" s="121">
        <v>4512</v>
      </c>
      <c r="K27" s="15"/>
      <c r="L27" s="17"/>
      <c r="M27" s="81">
        <v>4512</v>
      </c>
      <c r="N27" s="45"/>
      <c r="O27" s="45"/>
      <c r="P27" s="43"/>
      <c r="Q27" s="43"/>
      <c r="R27" s="43"/>
      <c r="S27" s="45"/>
      <c r="T27" s="45"/>
      <c r="U27" s="45"/>
      <c r="V27" s="81"/>
      <c r="W27" s="81"/>
      <c r="X27" s="81"/>
    </row>
    <row r="28" spans="1:24" ht="25.5">
      <c r="A28" s="77" t="s">
        <v>47</v>
      </c>
      <c r="B28" s="37"/>
      <c r="C28" s="37">
        <f t="shared" si="3"/>
        <v>5820</v>
      </c>
      <c r="D28" s="69">
        <v>5820</v>
      </c>
      <c r="E28" s="68"/>
      <c r="F28" s="68"/>
      <c r="G28" s="17"/>
      <c r="H28" s="20"/>
      <c r="I28" s="15"/>
      <c r="J28" s="121">
        <v>5820</v>
      </c>
      <c r="K28" s="15"/>
      <c r="L28" s="17"/>
      <c r="M28" s="81">
        <v>5820</v>
      </c>
      <c r="N28" s="45"/>
      <c r="O28" s="45"/>
      <c r="P28" s="43"/>
      <c r="Q28" s="43"/>
      <c r="R28" s="43"/>
      <c r="S28" s="45"/>
      <c r="T28" s="45"/>
      <c r="U28" s="45"/>
      <c r="V28" s="81"/>
      <c r="W28" s="81"/>
      <c r="X28" s="81"/>
    </row>
    <row r="29" spans="1:24" ht="38.25">
      <c r="A29" s="60" t="s">
        <v>35</v>
      </c>
      <c r="B29" s="37"/>
      <c r="C29" s="37">
        <f t="shared" si="3"/>
        <v>0</v>
      </c>
      <c r="D29" s="51"/>
      <c r="E29" s="68"/>
      <c r="F29" s="68"/>
      <c r="G29" s="17"/>
      <c r="H29" s="20"/>
      <c r="I29" s="15"/>
      <c r="J29" s="15"/>
      <c r="K29" s="15"/>
      <c r="L29" s="17"/>
      <c r="M29" s="81"/>
      <c r="N29" s="45"/>
      <c r="O29" s="45"/>
      <c r="P29" s="43"/>
      <c r="Q29" s="43"/>
      <c r="R29" s="43"/>
      <c r="S29" s="45"/>
      <c r="T29" s="45"/>
      <c r="U29" s="45"/>
      <c r="V29" s="81"/>
      <c r="W29" s="81"/>
      <c r="X29" s="81"/>
    </row>
    <row r="30" spans="1:24" ht="25.5">
      <c r="A30" s="60" t="s">
        <v>36</v>
      </c>
      <c r="B30" s="37"/>
      <c r="C30" s="37">
        <f t="shared" si="3"/>
        <v>0</v>
      </c>
      <c r="D30" s="51"/>
      <c r="E30" s="68"/>
      <c r="F30" s="68"/>
      <c r="G30" s="17"/>
      <c r="H30" s="20"/>
      <c r="I30" s="15"/>
      <c r="J30" s="15"/>
      <c r="K30" s="15"/>
      <c r="L30" s="17"/>
      <c r="M30" s="81"/>
      <c r="N30" s="45"/>
      <c r="O30" s="45"/>
      <c r="P30" s="43"/>
      <c r="Q30" s="43"/>
      <c r="R30" s="43"/>
      <c r="S30" s="45"/>
      <c r="T30" s="45"/>
      <c r="U30" s="45"/>
      <c r="V30" s="81"/>
      <c r="W30" s="81"/>
      <c r="X30" s="81"/>
    </row>
    <row r="31" spans="1:24" ht="63.75">
      <c r="A31" s="77" t="s">
        <v>48</v>
      </c>
      <c r="B31" s="37"/>
      <c r="C31" s="37">
        <f t="shared" si="3"/>
        <v>0</v>
      </c>
      <c r="D31" s="51"/>
      <c r="E31" s="68"/>
      <c r="F31" s="68"/>
      <c r="G31" s="17"/>
      <c r="H31" s="20"/>
      <c r="I31" s="15"/>
      <c r="J31" s="15"/>
      <c r="K31" s="15"/>
      <c r="L31" s="17"/>
      <c r="M31" s="81"/>
      <c r="N31" s="45"/>
      <c r="O31" s="45"/>
      <c r="P31" s="43"/>
      <c r="Q31" s="43"/>
      <c r="R31" s="43"/>
      <c r="S31" s="45"/>
      <c r="T31" s="45"/>
      <c r="U31" s="45"/>
      <c r="V31" s="81"/>
      <c r="W31" s="81"/>
      <c r="X31" s="81"/>
    </row>
    <row r="32" spans="1:24" ht="25.5">
      <c r="A32" s="77" t="s">
        <v>49</v>
      </c>
      <c r="B32" s="37"/>
      <c r="C32" s="37">
        <f t="shared" si="3"/>
        <v>0</v>
      </c>
      <c r="D32" s="51"/>
      <c r="E32" s="68"/>
      <c r="F32" s="68"/>
      <c r="G32" s="17"/>
      <c r="H32" s="20"/>
      <c r="I32" s="15"/>
      <c r="J32" s="15"/>
      <c r="K32" s="15"/>
      <c r="L32" s="17"/>
      <c r="M32" s="81"/>
      <c r="N32" s="45"/>
      <c r="O32" s="45"/>
      <c r="P32" s="43"/>
      <c r="Q32" s="43"/>
      <c r="R32" s="43"/>
      <c r="S32" s="45"/>
      <c r="T32" s="45"/>
      <c r="U32" s="45"/>
      <c r="V32" s="81"/>
      <c r="W32" s="81"/>
      <c r="X32" s="81"/>
    </row>
    <row r="33" spans="1:24" ht="12.75">
      <c r="A33" s="20"/>
      <c r="B33" s="15"/>
      <c r="C33" s="15"/>
      <c r="D33" s="51"/>
      <c r="E33" s="15"/>
      <c r="F33" s="68"/>
      <c r="G33" s="17"/>
      <c r="H33" s="20"/>
      <c r="I33" s="15"/>
      <c r="J33" s="15"/>
      <c r="K33" s="15"/>
      <c r="L33" s="17"/>
      <c r="M33" s="81"/>
      <c r="N33" s="45"/>
      <c r="O33" s="45"/>
      <c r="P33" s="43"/>
      <c r="Q33" s="43"/>
      <c r="R33" s="43"/>
      <c r="S33" s="45"/>
      <c r="T33" s="45"/>
      <c r="U33" s="45"/>
      <c r="V33" s="81"/>
      <c r="W33" s="81"/>
      <c r="X33" s="81"/>
    </row>
    <row r="34" spans="1:24" ht="12.75">
      <c r="A34" s="22" t="s">
        <v>2</v>
      </c>
      <c r="B34" s="34">
        <f>SUM(B35:B55)</f>
        <v>371650</v>
      </c>
      <c r="C34" s="34">
        <f>SUM(C35:C55)</f>
        <v>373478</v>
      </c>
      <c r="D34" s="30"/>
      <c r="E34" s="34"/>
      <c r="F34" s="73"/>
      <c r="G34" s="41"/>
      <c r="H34" s="22"/>
      <c r="I34" s="34"/>
      <c r="J34" s="34">
        <f aca="true" t="shared" si="4" ref="J34:X34">SUM(J35:J55)</f>
        <v>373478</v>
      </c>
      <c r="K34" s="34">
        <f t="shared" si="4"/>
        <v>391200</v>
      </c>
      <c r="L34" s="41">
        <f t="shared" si="4"/>
        <v>405473</v>
      </c>
      <c r="M34" s="41">
        <f t="shared" si="4"/>
        <v>0</v>
      </c>
      <c r="N34" s="9">
        <f t="shared" si="4"/>
        <v>0</v>
      </c>
      <c r="O34" s="9">
        <f t="shared" si="4"/>
        <v>0</v>
      </c>
      <c r="P34" s="13">
        <f t="shared" si="4"/>
        <v>373478</v>
      </c>
      <c r="Q34" s="13">
        <f t="shared" si="4"/>
        <v>371200</v>
      </c>
      <c r="R34" s="13">
        <f t="shared" si="4"/>
        <v>384440</v>
      </c>
      <c r="S34" s="6">
        <f t="shared" si="4"/>
        <v>0</v>
      </c>
      <c r="T34" s="6">
        <f t="shared" si="4"/>
        <v>0</v>
      </c>
      <c r="U34" s="6">
        <f t="shared" si="4"/>
        <v>0</v>
      </c>
      <c r="V34" s="41">
        <f t="shared" si="4"/>
        <v>0</v>
      </c>
      <c r="W34" s="41">
        <f t="shared" si="4"/>
        <v>0</v>
      </c>
      <c r="X34" s="41">
        <f t="shared" si="4"/>
        <v>0</v>
      </c>
    </row>
    <row r="35" spans="1:24" ht="45.75" customHeight="1">
      <c r="A35" s="151" t="s">
        <v>95</v>
      </c>
      <c r="B35" s="37">
        <v>278010</v>
      </c>
      <c r="C35" s="37">
        <f aca="true" t="shared" si="5" ref="C35:C55">D35+E35+F35+G35+H35</f>
        <v>373478</v>
      </c>
      <c r="D35" s="71">
        <f>267598+3600-55000</f>
        <v>216198</v>
      </c>
      <c r="E35" s="72"/>
      <c r="F35" s="72">
        <f>160880-3600</f>
        <v>157280</v>
      </c>
      <c r="G35" s="103"/>
      <c r="H35" s="89"/>
      <c r="I35" s="36"/>
      <c r="J35" s="122">
        <f>428478-55000</f>
        <v>373478</v>
      </c>
      <c r="K35" s="122">
        <v>391200</v>
      </c>
      <c r="L35" s="135">
        <f>338910+45530+21033</f>
        <v>405473</v>
      </c>
      <c r="M35" s="41"/>
      <c r="N35" s="9"/>
      <c r="O35" s="9"/>
      <c r="P35" s="83">
        <v>373478</v>
      </c>
      <c r="Q35" s="83">
        <v>371200</v>
      </c>
      <c r="R35" s="164">
        <v>384440</v>
      </c>
      <c r="S35" s="45"/>
      <c r="T35" s="45"/>
      <c r="U35" s="45"/>
      <c r="V35" s="81"/>
      <c r="W35" s="81"/>
      <c r="X35" s="81"/>
    </row>
    <row r="36" spans="1:24" ht="12.75">
      <c r="A36" s="20" t="s">
        <v>42</v>
      </c>
      <c r="B36" s="37">
        <v>10380</v>
      </c>
      <c r="C36" s="37">
        <f t="shared" si="5"/>
        <v>0</v>
      </c>
      <c r="D36" s="69"/>
      <c r="E36" s="68"/>
      <c r="F36" s="68"/>
      <c r="G36" s="134"/>
      <c r="H36" s="62"/>
      <c r="I36" s="35"/>
      <c r="J36" s="35"/>
      <c r="K36" s="35"/>
      <c r="L36" s="134"/>
      <c r="M36" s="103"/>
      <c r="N36" s="11"/>
      <c r="O36" s="11"/>
      <c r="P36" s="58"/>
      <c r="Q36" s="58"/>
      <c r="R36" s="58"/>
      <c r="S36" s="45"/>
      <c r="T36" s="45"/>
      <c r="U36" s="45"/>
      <c r="V36" s="81"/>
      <c r="W36" s="81"/>
      <c r="X36" s="81"/>
    </row>
    <row r="37" spans="1:24" ht="12.75">
      <c r="A37" s="20" t="s">
        <v>41</v>
      </c>
      <c r="B37" s="37"/>
      <c r="C37" s="37">
        <f t="shared" si="5"/>
        <v>0</v>
      </c>
      <c r="D37" s="69"/>
      <c r="E37" s="68"/>
      <c r="F37" s="68"/>
      <c r="G37" s="134"/>
      <c r="H37" s="62"/>
      <c r="I37" s="35"/>
      <c r="J37" s="35"/>
      <c r="K37" s="35"/>
      <c r="L37" s="134"/>
      <c r="M37" s="103"/>
      <c r="N37" s="11"/>
      <c r="O37" s="11"/>
      <c r="P37" s="58"/>
      <c r="Q37" s="58"/>
      <c r="R37" s="58"/>
      <c r="S37" s="45"/>
      <c r="T37" s="45"/>
      <c r="U37" s="45"/>
      <c r="V37" s="81"/>
      <c r="W37" s="81"/>
      <c r="X37" s="81"/>
    </row>
    <row r="38" spans="1:24" ht="25.5">
      <c r="A38" s="23" t="s">
        <v>80</v>
      </c>
      <c r="B38" s="37">
        <v>12870</v>
      </c>
      <c r="C38" s="37">
        <f t="shared" si="5"/>
        <v>0</v>
      </c>
      <c r="D38" s="69"/>
      <c r="E38" s="68"/>
      <c r="F38" s="68"/>
      <c r="G38" s="134"/>
      <c r="H38" s="62"/>
      <c r="I38" s="35"/>
      <c r="J38" s="35"/>
      <c r="K38" s="35"/>
      <c r="L38" s="134"/>
      <c r="M38" s="103"/>
      <c r="N38" s="11"/>
      <c r="O38" s="11"/>
      <c r="P38" s="58"/>
      <c r="Q38" s="58"/>
      <c r="R38" s="58"/>
      <c r="S38" s="45"/>
      <c r="T38" s="45"/>
      <c r="U38" s="45"/>
      <c r="V38" s="81"/>
      <c r="W38" s="81"/>
      <c r="X38" s="81"/>
    </row>
    <row r="39" spans="1:24" ht="12.75">
      <c r="A39" s="20" t="s">
        <v>123</v>
      </c>
      <c r="B39" s="37"/>
      <c r="C39" s="37">
        <f t="shared" si="5"/>
        <v>0</v>
      </c>
      <c r="D39" s="69"/>
      <c r="E39" s="35"/>
      <c r="F39" s="68"/>
      <c r="G39" s="134"/>
      <c r="H39" s="62"/>
      <c r="I39" s="35"/>
      <c r="J39" s="35"/>
      <c r="K39" s="35"/>
      <c r="L39" s="134"/>
      <c r="M39" s="103"/>
      <c r="N39" s="11"/>
      <c r="O39" s="11"/>
      <c r="P39" s="58"/>
      <c r="Q39" s="58"/>
      <c r="R39" s="58"/>
      <c r="S39" s="45"/>
      <c r="T39" s="45"/>
      <c r="U39" s="45"/>
      <c r="V39" s="81"/>
      <c r="W39" s="81"/>
      <c r="X39" s="81"/>
    </row>
    <row r="40" spans="1:24" ht="12.75">
      <c r="A40" s="20" t="s">
        <v>45</v>
      </c>
      <c r="B40" s="37"/>
      <c r="C40" s="37">
        <f t="shared" si="5"/>
        <v>0</v>
      </c>
      <c r="D40" s="69"/>
      <c r="E40" s="35"/>
      <c r="F40" s="68"/>
      <c r="G40" s="134"/>
      <c r="H40" s="62"/>
      <c r="I40" s="35"/>
      <c r="J40" s="35"/>
      <c r="K40" s="35"/>
      <c r="L40" s="134"/>
      <c r="M40" s="103"/>
      <c r="N40" s="11"/>
      <c r="O40" s="11"/>
      <c r="P40" s="58"/>
      <c r="Q40" s="58"/>
      <c r="R40" s="58"/>
      <c r="S40" s="45"/>
      <c r="T40" s="45"/>
      <c r="U40" s="45"/>
      <c r="V40" s="81"/>
      <c r="W40" s="81"/>
      <c r="X40" s="81"/>
    </row>
    <row r="41" spans="1:24" ht="25.5">
      <c r="A41" s="148" t="s">
        <v>96</v>
      </c>
      <c r="B41" s="37">
        <v>1963</v>
      </c>
      <c r="C41" s="37">
        <f t="shared" si="5"/>
        <v>0</v>
      </c>
      <c r="D41" s="69"/>
      <c r="E41" s="35"/>
      <c r="F41" s="68"/>
      <c r="G41" s="134"/>
      <c r="H41" s="69"/>
      <c r="I41" s="35"/>
      <c r="J41" s="35"/>
      <c r="K41" s="35"/>
      <c r="L41" s="134"/>
      <c r="M41" s="103"/>
      <c r="N41" s="11"/>
      <c r="O41" s="11"/>
      <c r="P41" s="58"/>
      <c r="Q41" s="58"/>
      <c r="R41" s="58"/>
      <c r="S41" s="45"/>
      <c r="T41" s="45"/>
      <c r="U41" s="45"/>
      <c r="V41" s="81"/>
      <c r="W41" s="81"/>
      <c r="X41" s="81"/>
    </row>
    <row r="42" spans="1:24" ht="25.5">
      <c r="A42" s="148" t="s">
        <v>97</v>
      </c>
      <c r="B42" s="37">
        <v>3600</v>
      </c>
      <c r="C42" s="37">
        <f t="shared" si="5"/>
        <v>0</v>
      </c>
      <c r="D42" s="69"/>
      <c r="E42" s="35"/>
      <c r="F42" s="68"/>
      <c r="G42" s="134"/>
      <c r="H42" s="69"/>
      <c r="I42" s="35"/>
      <c r="J42" s="35"/>
      <c r="K42" s="35"/>
      <c r="L42" s="134"/>
      <c r="M42" s="103"/>
      <c r="N42" s="11"/>
      <c r="O42" s="11"/>
      <c r="P42" s="58"/>
      <c r="Q42" s="58"/>
      <c r="R42" s="58"/>
      <c r="S42" s="45"/>
      <c r="T42" s="45"/>
      <c r="U42" s="45"/>
      <c r="V42" s="81"/>
      <c r="W42" s="81"/>
      <c r="X42" s="81"/>
    </row>
    <row r="43" spans="1:24" ht="25.5">
      <c r="A43" s="61" t="s">
        <v>114</v>
      </c>
      <c r="B43" s="37">
        <v>2275</v>
      </c>
      <c r="C43" s="37"/>
      <c r="D43" s="69"/>
      <c r="E43" s="35"/>
      <c r="F43" s="68"/>
      <c r="G43" s="134"/>
      <c r="H43" s="69"/>
      <c r="I43" s="35"/>
      <c r="J43" s="35"/>
      <c r="K43" s="35"/>
      <c r="L43" s="134"/>
      <c r="M43" s="103"/>
      <c r="N43" s="11"/>
      <c r="O43" s="11"/>
      <c r="P43" s="58"/>
      <c r="Q43" s="58"/>
      <c r="R43" s="58"/>
      <c r="S43" s="45"/>
      <c r="T43" s="45"/>
      <c r="U43" s="45"/>
      <c r="V43" s="81"/>
      <c r="W43" s="81"/>
      <c r="X43" s="81"/>
    </row>
    <row r="44" spans="1:24" ht="25.5">
      <c r="A44" s="61" t="s">
        <v>75</v>
      </c>
      <c r="B44" s="37">
        <v>1000</v>
      </c>
      <c r="C44" s="37">
        <f t="shared" si="5"/>
        <v>0</v>
      </c>
      <c r="D44" s="69"/>
      <c r="E44" s="68"/>
      <c r="F44" s="68"/>
      <c r="G44" s="134"/>
      <c r="H44" s="69"/>
      <c r="I44" s="35"/>
      <c r="J44" s="35"/>
      <c r="K44" s="35"/>
      <c r="L44" s="134"/>
      <c r="M44" s="103"/>
      <c r="N44" s="11"/>
      <c r="O44" s="11"/>
      <c r="P44" s="58"/>
      <c r="Q44" s="58"/>
      <c r="R44" s="58"/>
      <c r="S44" s="45"/>
      <c r="T44" s="45"/>
      <c r="U44" s="45"/>
      <c r="V44" s="81"/>
      <c r="W44" s="81"/>
      <c r="X44" s="81"/>
    </row>
    <row r="45" spans="1:24" ht="25.5">
      <c r="A45" s="148" t="s">
        <v>98</v>
      </c>
      <c r="B45" s="37">
        <v>11590</v>
      </c>
      <c r="C45" s="37">
        <f t="shared" si="5"/>
        <v>0</v>
      </c>
      <c r="D45" s="69"/>
      <c r="E45" s="68"/>
      <c r="F45" s="68"/>
      <c r="G45" s="134"/>
      <c r="H45" s="69"/>
      <c r="I45" s="35"/>
      <c r="J45" s="35"/>
      <c r="K45" s="35"/>
      <c r="L45" s="134"/>
      <c r="M45" s="103"/>
      <c r="N45" s="11"/>
      <c r="O45" s="11"/>
      <c r="P45" s="58"/>
      <c r="Q45" s="58"/>
      <c r="R45" s="58"/>
      <c r="S45" s="45"/>
      <c r="T45" s="45"/>
      <c r="U45" s="45"/>
      <c r="V45" s="81"/>
      <c r="W45" s="81"/>
      <c r="X45" s="81"/>
    </row>
    <row r="46" spans="1:24" ht="25.5">
      <c r="A46" s="61" t="s">
        <v>115</v>
      </c>
      <c r="B46" s="37">
        <v>12000</v>
      </c>
      <c r="C46" s="37"/>
      <c r="D46" s="69"/>
      <c r="E46" s="68"/>
      <c r="F46" s="68"/>
      <c r="G46" s="134"/>
      <c r="H46" s="69"/>
      <c r="I46" s="35"/>
      <c r="J46" s="35"/>
      <c r="K46" s="35"/>
      <c r="L46" s="134"/>
      <c r="M46" s="103"/>
      <c r="N46" s="11"/>
      <c r="O46" s="11"/>
      <c r="P46" s="58"/>
      <c r="Q46" s="58"/>
      <c r="R46" s="58"/>
      <c r="S46" s="45"/>
      <c r="T46" s="45"/>
      <c r="U46" s="45"/>
      <c r="V46" s="81"/>
      <c r="W46" s="81"/>
      <c r="X46" s="81"/>
    </row>
    <row r="47" spans="1:24" ht="25.5">
      <c r="A47" s="61" t="s">
        <v>76</v>
      </c>
      <c r="B47" s="37">
        <v>7000</v>
      </c>
      <c r="C47" s="37">
        <f t="shared" si="5"/>
        <v>0</v>
      </c>
      <c r="D47" s="69"/>
      <c r="E47" s="68"/>
      <c r="F47" s="68"/>
      <c r="G47" s="134"/>
      <c r="H47" s="69"/>
      <c r="I47" s="35"/>
      <c r="J47" s="35"/>
      <c r="K47" s="35"/>
      <c r="L47" s="134"/>
      <c r="M47" s="103"/>
      <c r="N47" s="11"/>
      <c r="O47" s="11"/>
      <c r="P47" s="58"/>
      <c r="Q47" s="58"/>
      <c r="R47" s="58"/>
      <c r="S47" s="45"/>
      <c r="T47" s="45"/>
      <c r="U47" s="45"/>
      <c r="V47" s="81"/>
      <c r="W47" s="81"/>
      <c r="X47" s="81"/>
    </row>
    <row r="48" spans="1:24" ht="12.75">
      <c r="A48" s="61" t="s">
        <v>77</v>
      </c>
      <c r="B48" s="37">
        <v>12000</v>
      </c>
      <c r="C48" s="37">
        <f t="shared" si="5"/>
        <v>0</v>
      </c>
      <c r="D48" s="69"/>
      <c r="E48" s="68"/>
      <c r="F48" s="68"/>
      <c r="G48" s="134"/>
      <c r="H48" s="69"/>
      <c r="I48" s="35"/>
      <c r="J48" s="35"/>
      <c r="K48" s="35"/>
      <c r="L48" s="134"/>
      <c r="M48" s="103"/>
      <c r="N48" s="11"/>
      <c r="O48" s="11"/>
      <c r="P48" s="58"/>
      <c r="Q48" s="58"/>
      <c r="R48" s="58"/>
      <c r="S48" s="45"/>
      <c r="T48" s="45"/>
      <c r="U48" s="45"/>
      <c r="V48" s="81"/>
      <c r="W48" s="81"/>
      <c r="X48" s="81"/>
    </row>
    <row r="49" spans="1:24" ht="25.5">
      <c r="A49" s="148" t="s">
        <v>99</v>
      </c>
      <c r="B49" s="37">
        <v>3150</v>
      </c>
      <c r="C49" s="37">
        <f t="shared" si="5"/>
        <v>0</v>
      </c>
      <c r="D49" s="69"/>
      <c r="E49" s="68"/>
      <c r="F49" s="68"/>
      <c r="G49" s="134"/>
      <c r="H49" s="69"/>
      <c r="I49" s="35"/>
      <c r="J49" s="35"/>
      <c r="K49" s="35"/>
      <c r="L49" s="134"/>
      <c r="M49" s="103"/>
      <c r="N49" s="11"/>
      <c r="O49" s="11"/>
      <c r="P49" s="58"/>
      <c r="Q49" s="58"/>
      <c r="R49" s="58"/>
      <c r="S49" s="45"/>
      <c r="T49" s="45"/>
      <c r="U49" s="45"/>
      <c r="V49" s="81"/>
      <c r="W49" s="81"/>
      <c r="X49" s="81"/>
    </row>
    <row r="50" spans="1:24" ht="12.75">
      <c r="A50" s="148" t="s">
        <v>116</v>
      </c>
      <c r="B50" s="37">
        <v>2000</v>
      </c>
      <c r="C50" s="37"/>
      <c r="D50" s="69"/>
      <c r="E50" s="68"/>
      <c r="F50" s="68"/>
      <c r="G50" s="134"/>
      <c r="H50" s="69"/>
      <c r="I50" s="35"/>
      <c r="J50" s="35"/>
      <c r="K50" s="35"/>
      <c r="L50" s="134"/>
      <c r="M50" s="103"/>
      <c r="N50" s="11"/>
      <c r="O50" s="11"/>
      <c r="P50" s="58"/>
      <c r="Q50" s="58"/>
      <c r="R50" s="58"/>
      <c r="S50" s="45"/>
      <c r="T50" s="45"/>
      <c r="U50" s="45"/>
      <c r="V50" s="81"/>
      <c r="W50" s="81"/>
      <c r="X50" s="81"/>
    </row>
    <row r="51" spans="1:24" ht="25.5">
      <c r="A51" s="148" t="s">
        <v>117</v>
      </c>
      <c r="B51" s="37">
        <v>2800</v>
      </c>
      <c r="C51" s="37"/>
      <c r="D51" s="69"/>
      <c r="E51" s="68"/>
      <c r="F51" s="68"/>
      <c r="G51" s="134"/>
      <c r="H51" s="69"/>
      <c r="I51" s="35"/>
      <c r="J51" s="35"/>
      <c r="K51" s="35"/>
      <c r="L51" s="134"/>
      <c r="M51" s="103"/>
      <c r="N51" s="11"/>
      <c r="O51" s="11"/>
      <c r="P51" s="58"/>
      <c r="Q51" s="58"/>
      <c r="R51" s="58"/>
      <c r="S51" s="45"/>
      <c r="T51" s="45"/>
      <c r="U51" s="45"/>
      <c r="V51" s="81"/>
      <c r="W51" s="81"/>
      <c r="X51" s="81"/>
    </row>
    <row r="52" spans="1:24" ht="25.5">
      <c r="A52" s="61" t="s">
        <v>78</v>
      </c>
      <c r="B52" s="37">
        <f>D52+E52+F52+G52+H52</f>
        <v>0</v>
      </c>
      <c r="C52" s="37">
        <f t="shared" si="5"/>
        <v>0</v>
      </c>
      <c r="D52" s="69"/>
      <c r="E52" s="68"/>
      <c r="F52" s="68"/>
      <c r="G52" s="134"/>
      <c r="H52" s="69"/>
      <c r="I52" s="35"/>
      <c r="J52" s="35"/>
      <c r="K52" s="35"/>
      <c r="L52" s="134"/>
      <c r="M52" s="103"/>
      <c r="N52" s="11"/>
      <c r="O52" s="11"/>
      <c r="P52" s="58"/>
      <c r="Q52" s="58"/>
      <c r="R52" s="58"/>
      <c r="S52" s="45"/>
      <c r="T52" s="45"/>
      <c r="U52" s="45"/>
      <c r="V52" s="81"/>
      <c r="W52" s="81"/>
      <c r="X52" s="81"/>
    </row>
    <row r="53" spans="1:24" ht="25.5">
      <c r="A53" s="148" t="s">
        <v>100</v>
      </c>
      <c r="B53" s="37">
        <v>1700</v>
      </c>
      <c r="C53" s="37">
        <f t="shared" si="5"/>
        <v>0</v>
      </c>
      <c r="D53" s="69"/>
      <c r="E53" s="68"/>
      <c r="F53" s="68"/>
      <c r="G53" s="134"/>
      <c r="H53" s="69"/>
      <c r="I53" s="35"/>
      <c r="J53" s="35"/>
      <c r="K53" s="35"/>
      <c r="L53" s="134"/>
      <c r="M53" s="103"/>
      <c r="N53" s="11"/>
      <c r="O53" s="11"/>
      <c r="P53" s="58"/>
      <c r="Q53" s="58"/>
      <c r="R53" s="58"/>
      <c r="S53" s="45"/>
      <c r="T53" s="45"/>
      <c r="U53" s="45"/>
      <c r="V53" s="81"/>
      <c r="W53" s="81"/>
      <c r="X53" s="81"/>
    </row>
    <row r="54" spans="1:24" ht="12.75">
      <c r="A54" s="148" t="s">
        <v>118</v>
      </c>
      <c r="B54" s="37">
        <v>4000</v>
      </c>
      <c r="C54" s="37"/>
      <c r="D54" s="69"/>
      <c r="E54" s="68"/>
      <c r="F54" s="68"/>
      <c r="G54" s="134"/>
      <c r="H54" s="69"/>
      <c r="I54" s="35"/>
      <c r="J54" s="35"/>
      <c r="K54" s="35"/>
      <c r="L54" s="134"/>
      <c r="M54" s="103"/>
      <c r="N54" s="11"/>
      <c r="O54" s="11"/>
      <c r="P54" s="58"/>
      <c r="Q54" s="58"/>
      <c r="R54" s="58"/>
      <c r="S54" s="45"/>
      <c r="T54" s="45"/>
      <c r="U54" s="45"/>
      <c r="V54" s="81"/>
      <c r="W54" s="81"/>
      <c r="X54" s="81"/>
    </row>
    <row r="55" spans="1:24" ht="12.75">
      <c r="A55" s="62" t="s">
        <v>55</v>
      </c>
      <c r="B55" s="37">
        <v>5312</v>
      </c>
      <c r="C55" s="37">
        <f t="shared" si="5"/>
        <v>0</v>
      </c>
      <c r="D55" s="30"/>
      <c r="E55" s="36"/>
      <c r="F55" s="72"/>
      <c r="G55" s="41"/>
      <c r="H55" s="52"/>
      <c r="I55" s="34"/>
      <c r="J55" s="36"/>
      <c r="K55" s="36"/>
      <c r="L55" s="103"/>
      <c r="M55" s="103"/>
      <c r="N55" s="11"/>
      <c r="O55" s="11"/>
      <c r="P55" s="44"/>
      <c r="Q55" s="44"/>
      <c r="R55" s="44"/>
      <c r="S55" s="11"/>
      <c r="T55" s="11"/>
      <c r="U55" s="11"/>
      <c r="V55" s="103"/>
      <c r="W55" s="103"/>
      <c r="X55" s="103"/>
    </row>
    <row r="56" spans="1:24" ht="12.75">
      <c r="A56" s="20"/>
      <c r="B56" s="34"/>
      <c r="C56" s="34"/>
      <c r="D56" s="30"/>
      <c r="E56" s="34"/>
      <c r="F56" s="73"/>
      <c r="G56" s="41"/>
      <c r="H56" s="22"/>
      <c r="I56" s="34"/>
      <c r="J56" s="34"/>
      <c r="K56" s="34"/>
      <c r="L56" s="41"/>
      <c r="M56" s="41"/>
      <c r="N56" s="9"/>
      <c r="O56" s="9"/>
      <c r="P56" s="13"/>
      <c r="Q56" s="13"/>
      <c r="R56" s="13"/>
      <c r="S56" s="45"/>
      <c r="T56" s="45"/>
      <c r="U56" s="45"/>
      <c r="V56" s="81"/>
      <c r="W56" s="81"/>
      <c r="X56" s="81"/>
    </row>
    <row r="57" spans="1:24" ht="12.75">
      <c r="A57" s="22" t="s">
        <v>15</v>
      </c>
      <c r="B57" s="34">
        <f>SUM(B58:B58)</f>
        <v>0</v>
      </c>
      <c r="C57" s="34">
        <f>SUM(C58:C59)</f>
        <v>6000</v>
      </c>
      <c r="D57" s="30"/>
      <c r="E57" s="34"/>
      <c r="F57" s="73"/>
      <c r="G57" s="41"/>
      <c r="H57" s="22"/>
      <c r="I57" s="34"/>
      <c r="J57" s="34">
        <f>SUM(J58:J59)</f>
        <v>6000</v>
      </c>
      <c r="K57" s="34">
        <f>SUM(K58:K59)</f>
        <v>0</v>
      </c>
      <c r="L57" s="41">
        <f>SUM(L58:L59)</f>
        <v>180000</v>
      </c>
      <c r="M57" s="34">
        <f aca="true" t="shared" si="6" ref="M57:X57">SUM(M58:M59)</f>
        <v>0</v>
      </c>
      <c r="N57" s="34">
        <f t="shared" si="6"/>
        <v>0</v>
      </c>
      <c r="O57" s="34">
        <f t="shared" si="6"/>
        <v>180000</v>
      </c>
      <c r="P57" s="34">
        <f t="shared" si="6"/>
        <v>6000</v>
      </c>
      <c r="Q57" s="34">
        <f t="shared" si="6"/>
        <v>0</v>
      </c>
      <c r="R57" s="34">
        <f t="shared" si="6"/>
        <v>0</v>
      </c>
      <c r="S57" s="34">
        <f t="shared" si="6"/>
        <v>0</v>
      </c>
      <c r="T57" s="34">
        <f t="shared" si="6"/>
        <v>0</v>
      </c>
      <c r="U57" s="34">
        <f t="shared" si="6"/>
        <v>0</v>
      </c>
      <c r="V57" s="34">
        <f t="shared" si="6"/>
        <v>0</v>
      </c>
      <c r="W57" s="34">
        <f t="shared" si="6"/>
        <v>0</v>
      </c>
      <c r="X57" s="34">
        <f t="shared" si="6"/>
        <v>0</v>
      </c>
    </row>
    <row r="58" spans="1:24" ht="12.75">
      <c r="A58" s="19" t="s">
        <v>19</v>
      </c>
      <c r="B58" s="37"/>
      <c r="C58" s="37">
        <f>D58+E58+F58+G58+H58</f>
        <v>0</v>
      </c>
      <c r="D58" s="30"/>
      <c r="E58" s="36"/>
      <c r="F58" s="73"/>
      <c r="G58" s="41"/>
      <c r="H58" s="22"/>
      <c r="I58" s="34"/>
      <c r="J58" s="72"/>
      <c r="K58" s="72"/>
      <c r="L58" s="136">
        <v>180000</v>
      </c>
      <c r="M58" s="7"/>
      <c r="N58" s="11"/>
      <c r="O58" s="11">
        <v>180000</v>
      </c>
      <c r="P58" s="13"/>
      <c r="Q58" s="13"/>
      <c r="R58" s="13"/>
      <c r="S58" s="45"/>
      <c r="T58" s="45"/>
      <c r="U58" s="45"/>
      <c r="V58" s="81"/>
      <c r="W58" s="81"/>
      <c r="X58" s="81"/>
    </row>
    <row r="59" spans="1:24" s="167" customFormat="1" ht="12.75">
      <c r="A59" s="157" t="s">
        <v>121</v>
      </c>
      <c r="B59" s="36"/>
      <c r="C59" s="165">
        <f>D59+E59+F59+G59+H59</f>
        <v>6000</v>
      </c>
      <c r="D59" s="52">
        <v>6000</v>
      </c>
      <c r="E59" s="36"/>
      <c r="F59" s="72"/>
      <c r="G59" s="103"/>
      <c r="H59" s="89"/>
      <c r="I59" s="36"/>
      <c r="J59" s="128">
        <v>6000</v>
      </c>
      <c r="K59" s="72"/>
      <c r="L59" s="144"/>
      <c r="M59" s="144"/>
      <c r="N59" s="76"/>
      <c r="O59" s="76"/>
      <c r="P59" s="166">
        <v>6000</v>
      </c>
      <c r="Q59" s="44"/>
      <c r="R59" s="44"/>
      <c r="S59" s="11"/>
      <c r="T59" s="11"/>
      <c r="U59" s="11"/>
      <c r="V59" s="103"/>
      <c r="W59" s="103"/>
      <c r="X59" s="103"/>
    </row>
    <row r="60" spans="1:24" ht="12.75">
      <c r="A60" s="28"/>
      <c r="B60" s="34"/>
      <c r="C60" s="34"/>
      <c r="D60" s="30"/>
      <c r="E60" s="34"/>
      <c r="F60" s="73"/>
      <c r="G60" s="41"/>
      <c r="H60" s="22"/>
      <c r="I60" s="34"/>
      <c r="J60" s="34"/>
      <c r="K60" s="34"/>
      <c r="L60" s="41"/>
      <c r="M60" s="41"/>
      <c r="N60" s="41"/>
      <c r="O60" s="41"/>
      <c r="P60" s="30"/>
      <c r="Q60" s="30"/>
      <c r="R60" s="30"/>
      <c r="S60" s="81"/>
      <c r="T60" s="81"/>
      <c r="U60" s="81"/>
      <c r="V60" s="81"/>
      <c r="W60" s="81"/>
      <c r="X60" s="81"/>
    </row>
    <row r="61" spans="1:24" ht="12.75">
      <c r="A61" s="22" t="s">
        <v>3</v>
      </c>
      <c r="B61" s="34">
        <f>SUM(B62:B66)</f>
        <v>71835</v>
      </c>
      <c r="C61" s="34">
        <f>SUM(C62:C65)</f>
        <v>0</v>
      </c>
      <c r="D61" s="30"/>
      <c r="E61" s="34"/>
      <c r="F61" s="73"/>
      <c r="G61" s="41"/>
      <c r="H61" s="22"/>
      <c r="I61" s="34"/>
      <c r="J61" s="34">
        <f aca="true" t="shared" si="7" ref="J61:X61">SUM(J62:J65)</f>
        <v>0</v>
      </c>
      <c r="K61" s="34">
        <f t="shared" si="7"/>
        <v>0</v>
      </c>
      <c r="L61" s="41">
        <f t="shared" si="7"/>
        <v>0</v>
      </c>
      <c r="M61" s="41">
        <f t="shared" si="7"/>
        <v>0</v>
      </c>
      <c r="N61" s="34">
        <f t="shared" si="7"/>
        <v>0</v>
      </c>
      <c r="O61" s="34">
        <f t="shared" si="7"/>
        <v>0</v>
      </c>
      <c r="P61" s="34">
        <f t="shared" si="7"/>
        <v>0</v>
      </c>
      <c r="Q61" s="34">
        <f t="shared" si="7"/>
        <v>0</v>
      </c>
      <c r="R61" s="34">
        <f t="shared" si="7"/>
        <v>0</v>
      </c>
      <c r="S61" s="34">
        <f t="shared" si="7"/>
        <v>0</v>
      </c>
      <c r="T61" s="34">
        <f t="shared" si="7"/>
        <v>0</v>
      </c>
      <c r="U61" s="34">
        <f t="shared" si="7"/>
        <v>0</v>
      </c>
      <c r="V61" s="34">
        <f t="shared" si="7"/>
        <v>0</v>
      </c>
      <c r="W61" s="34">
        <f t="shared" si="7"/>
        <v>0</v>
      </c>
      <c r="X61" s="34">
        <f t="shared" si="7"/>
        <v>0</v>
      </c>
    </row>
    <row r="62" spans="1:24" ht="12.75">
      <c r="A62" s="109" t="s">
        <v>82</v>
      </c>
      <c r="B62" s="37">
        <v>3564</v>
      </c>
      <c r="C62" s="37">
        <f>D62+E62+F62+G62+H62</f>
        <v>0</v>
      </c>
      <c r="D62" s="30"/>
      <c r="E62" s="72"/>
      <c r="F62" s="72"/>
      <c r="G62" s="41"/>
      <c r="H62" s="22"/>
      <c r="I62" s="34"/>
      <c r="J62" s="34"/>
      <c r="K62" s="34"/>
      <c r="L62" s="41"/>
      <c r="M62" s="41"/>
      <c r="N62" s="9"/>
      <c r="O62" s="9"/>
      <c r="P62" s="13"/>
      <c r="Q62" s="13"/>
      <c r="R62" s="13"/>
      <c r="S62" s="9"/>
      <c r="T62" s="9"/>
      <c r="U62" s="9"/>
      <c r="V62" s="41"/>
      <c r="W62" s="41"/>
      <c r="X62" s="41"/>
    </row>
    <row r="63" spans="1:24" ht="25.5">
      <c r="A63" s="23" t="s">
        <v>83</v>
      </c>
      <c r="B63" s="37"/>
      <c r="C63" s="37">
        <f>D63+E63+F63+G63+H63</f>
        <v>0</v>
      </c>
      <c r="D63" s="30"/>
      <c r="E63" s="72"/>
      <c r="F63" s="72"/>
      <c r="G63" s="41"/>
      <c r="H63" s="22"/>
      <c r="I63" s="34"/>
      <c r="J63" s="36"/>
      <c r="K63" s="36"/>
      <c r="L63" s="103"/>
      <c r="M63" s="103"/>
      <c r="N63" s="11"/>
      <c r="O63" s="11"/>
      <c r="P63" s="13"/>
      <c r="Q63" s="13"/>
      <c r="R63" s="13"/>
      <c r="S63" s="9"/>
      <c r="T63" s="9"/>
      <c r="U63" s="9"/>
      <c r="V63" s="41"/>
      <c r="W63" s="41"/>
      <c r="X63" s="41"/>
    </row>
    <row r="64" spans="1:24" ht="12.75">
      <c r="A64" s="68" t="s">
        <v>101</v>
      </c>
      <c r="B64" s="37">
        <v>10200</v>
      </c>
      <c r="C64" s="37">
        <f>D64+E64+F64+G64+H64</f>
        <v>0</v>
      </c>
      <c r="D64" s="30"/>
      <c r="E64" s="72"/>
      <c r="F64" s="72"/>
      <c r="G64" s="41"/>
      <c r="H64" s="22"/>
      <c r="I64" s="34"/>
      <c r="J64" s="34"/>
      <c r="K64" s="34"/>
      <c r="L64" s="41"/>
      <c r="M64" s="41"/>
      <c r="N64" s="9"/>
      <c r="O64" s="9"/>
      <c r="P64" s="13"/>
      <c r="Q64" s="13"/>
      <c r="R64" s="13"/>
      <c r="S64" s="9"/>
      <c r="T64" s="9"/>
      <c r="U64" s="9"/>
      <c r="V64" s="41"/>
      <c r="W64" s="41"/>
      <c r="X64" s="41"/>
    </row>
    <row r="65" spans="1:24" ht="12.75">
      <c r="A65" s="20" t="s">
        <v>71</v>
      </c>
      <c r="B65" s="37">
        <v>44104</v>
      </c>
      <c r="C65" s="37">
        <f>D65+E65+F65+G65+H65</f>
        <v>0</v>
      </c>
      <c r="D65" s="51"/>
      <c r="E65" s="100"/>
      <c r="F65" s="68"/>
      <c r="G65" s="17"/>
      <c r="H65" s="20"/>
      <c r="I65" s="15"/>
      <c r="J65" s="15"/>
      <c r="K65" s="15"/>
      <c r="L65" s="17"/>
      <c r="M65" s="81"/>
      <c r="N65" s="45"/>
      <c r="O65" s="45"/>
      <c r="P65" s="4"/>
      <c r="Q65" s="4"/>
      <c r="R65" s="4"/>
      <c r="S65" s="45"/>
      <c r="T65" s="45"/>
      <c r="U65" s="45"/>
      <c r="V65" s="81"/>
      <c r="W65" s="81"/>
      <c r="X65" s="81"/>
    </row>
    <row r="66" spans="1:24" ht="25.5">
      <c r="A66" s="23" t="s">
        <v>119</v>
      </c>
      <c r="B66" s="37">
        <v>13967</v>
      </c>
      <c r="C66" s="37"/>
      <c r="D66" s="51"/>
      <c r="E66" s="101"/>
      <c r="F66" s="68"/>
      <c r="G66" s="51"/>
      <c r="H66" s="20"/>
      <c r="I66" s="15"/>
      <c r="J66" s="15"/>
      <c r="K66" s="15"/>
      <c r="L66" s="17"/>
      <c r="M66" s="81"/>
      <c r="N66" s="43"/>
      <c r="O66" s="43"/>
      <c r="P66" s="4"/>
      <c r="Q66" s="4"/>
      <c r="R66" s="4"/>
      <c r="S66" s="45"/>
      <c r="T66" s="43"/>
      <c r="U66" s="43"/>
      <c r="V66" s="125"/>
      <c r="W66" s="125"/>
      <c r="X66" s="125"/>
    </row>
    <row r="67" spans="1:24" ht="12.75">
      <c r="A67" s="20"/>
      <c r="B67" s="15"/>
      <c r="C67" s="15"/>
      <c r="D67" s="51"/>
      <c r="E67" s="15"/>
      <c r="F67" s="68"/>
      <c r="G67" s="17"/>
      <c r="H67" s="20"/>
      <c r="I67" s="15"/>
      <c r="J67" s="15"/>
      <c r="K67" s="15"/>
      <c r="L67" s="17"/>
      <c r="M67" s="81"/>
      <c r="N67" s="45"/>
      <c r="O67" s="45"/>
      <c r="P67" s="43"/>
      <c r="Q67" s="43"/>
      <c r="R67" s="43"/>
      <c r="S67" s="45"/>
      <c r="T67" s="45"/>
      <c r="U67" s="45"/>
      <c r="V67" s="81"/>
      <c r="W67" s="81"/>
      <c r="X67" s="81"/>
    </row>
    <row r="68" spans="1:24" ht="26.25" customHeight="1">
      <c r="A68" s="24" t="s">
        <v>61</v>
      </c>
      <c r="B68" s="34">
        <f>SUM(B69:B91)</f>
        <v>262686</v>
      </c>
      <c r="C68" s="34">
        <f>SUM(C69:C91)</f>
        <v>326291</v>
      </c>
      <c r="D68" s="30"/>
      <c r="E68" s="34"/>
      <c r="F68" s="73"/>
      <c r="G68" s="41"/>
      <c r="H68" s="22"/>
      <c r="I68" s="34"/>
      <c r="J68" s="34">
        <f aca="true" t="shared" si="8" ref="J68:X68">SUM(J69:J92)</f>
        <v>326291</v>
      </c>
      <c r="K68" s="34">
        <f t="shared" si="8"/>
        <v>146200</v>
      </c>
      <c r="L68" s="41">
        <f t="shared" si="8"/>
        <v>523437</v>
      </c>
      <c r="M68" s="41">
        <f t="shared" si="8"/>
        <v>88000</v>
      </c>
      <c r="N68" s="34">
        <f t="shared" si="8"/>
        <v>30000</v>
      </c>
      <c r="O68" s="34">
        <f t="shared" si="8"/>
        <v>184470</v>
      </c>
      <c r="P68" s="34">
        <f t="shared" si="8"/>
        <v>30291</v>
      </c>
      <c r="Q68" s="34">
        <f t="shared" si="8"/>
        <v>41200</v>
      </c>
      <c r="R68" s="34">
        <f t="shared" si="8"/>
        <v>140000</v>
      </c>
      <c r="S68" s="34">
        <f t="shared" si="8"/>
        <v>143000</v>
      </c>
      <c r="T68" s="34">
        <f t="shared" si="8"/>
        <v>50000</v>
      </c>
      <c r="U68" s="34">
        <f t="shared" si="8"/>
        <v>60000</v>
      </c>
      <c r="V68" s="34">
        <f t="shared" si="8"/>
        <v>65000</v>
      </c>
      <c r="W68" s="34">
        <f t="shared" si="8"/>
        <v>25000</v>
      </c>
      <c r="X68" s="34">
        <f t="shared" si="8"/>
        <v>160000</v>
      </c>
    </row>
    <row r="69" spans="1:24" ht="15.75" customHeight="1">
      <c r="A69" s="15" t="s">
        <v>102</v>
      </c>
      <c r="B69" s="37"/>
      <c r="C69" s="37">
        <f aca="true" t="shared" si="9" ref="C69:C92">D69+E69+F69+G69+H69</f>
        <v>3000</v>
      </c>
      <c r="D69" s="52">
        <v>3000</v>
      </c>
      <c r="E69" s="72"/>
      <c r="F69" s="72"/>
      <c r="G69" s="103"/>
      <c r="H69" s="89"/>
      <c r="I69" s="36"/>
      <c r="J69" s="128">
        <v>3000</v>
      </c>
      <c r="K69" s="36"/>
      <c r="L69" s="144"/>
      <c r="M69" s="103">
        <v>3000</v>
      </c>
      <c r="N69" s="9"/>
      <c r="O69" s="9"/>
      <c r="P69" s="44"/>
      <c r="Q69" s="44"/>
      <c r="R69" s="44"/>
      <c r="S69" s="9"/>
      <c r="T69" s="9"/>
      <c r="U69" s="9"/>
      <c r="V69" s="81"/>
      <c r="W69" s="81"/>
      <c r="X69" s="81"/>
    </row>
    <row r="70" spans="1:24" ht="15.75" customHeight="1">
      <c r="A70" s="15" t="s">
        <v>29</v>
      </c>
      <c r="B70" s="37"/>
      <c r="C70" s="37">
        <f t="shared" si="9"/>
        <v>0</v>
      </c>
      <c r="D70" s="52"/>
      <c r="E70" s="72"/>
      <c r="F70" s="72"/>
      <c r="G70" s="103"/>
      <c r="H70" s="89"/>
      <c r="I70" s="36"/>
      <c r="J70" s="36"/>
      <c r="K70" s="36"/>
      <c r="L70" s="144"/>
      <c r="M70" s="103"/>
      <c r="N70" s="9"/>
      <c r="O70" s="9"/>
      <c r="P70" s="44"/>
      <c r="Q70" s="44"/>
      <c r="R70" s="44"/>
      <c r="S70" s="9"/>
      <c r="T70" s="9"/>
      <c r="U70" s="9"/>
      <c r="V70" s="81"/>
      <c r="W70" s="81"/>
      <c r="X70" s="81"/>
    </row>
    <row r="71" spans="1:24" ht="26.25" customHeight="1">
      <c r="A71" s="56" t="s">
        <v>103</v>
      </c>
      <c r="B71" s="37"/>
      <c r="C71" s="37">
        <f t="shared" si="9"/>
        <v>0</v>
      </c>
      <c r="D71" s="52"/>
      <c r="E71" s="72"/>
      <c r="F71" s="72"/>
      <c r="G71" s="103"/>
      <c r="H71" s="89"/>
      <c r="I71" s="36"/>
      <c r="J71" s="36"/>
      <c r="K71" s="36"/>
      <c r="L71" s="144"/>
      <c r="M71" s="103"/>
      <c r="N71" s="9"/>
      <c r="O71" s="71"/>
      <c r="P71" s="44"/>
      <c r="Q71" s="44"/>
      <c r="R71" s="44"/>
      <c r="S71" s="9"/>
      <c r="T71" s="9"/>
      <c r="U71" s="9"/>
      <c r="V71" s="81"/>
      <c r="W71" s="81"/>
      <c r="X71" s="81"/>
    </row>
    <row r="72" spans="1:24" ht="26.25" customHeight="1">
      <c r="A72" s="56" t="s">
        <v>104</v>
      </c>
      <c r="B72" s="37"/>
      <c r="C72" s="37">
        <f t="shared" si="9"/>
        <v>0</v>
      </c>
      <c r="D72" s="52"/>
      <c r="E72" s="72"/>
      <c r="F72" s="72"/>
      <c r="G72" s="103"/>
      <c r="H72" s="89"/>
      <c r="I72" s="36"/>
      <c r="J72" s="36"/>
      <c r="K72" s="36"/>
      <c r="L72" s="144"/>
      <c r="M72" s="103"/>
      <c r="N72" s="9"/>
      <c r="O72" s="71"/>
      <c r="P72" s="44"/>
      <c r="Q72" s="44"/>
      <c r="R72" s="44"/>
      <c r="S72" s="9"/>
      <c r="T72" s="9"/>
      <c r="U72" s="9"/>
      <c r="V72" s="81"/>
      <c r="W72" s="81"/>
      <c r="X72" s="81"/>
    </row>
    <row r="73" spans="1:24" ht="15.75" customHeight="1">
      <c r="A73" s="56" t="s">
        <v>105</v>
      </c>
      <c r="B73" s="37"/>
      <c r="C73" s="37">
        <f t="shared" si="9"/>
        <v>3000</v>
      </c>
      <c r="D73" s="52">
        <v>3000</v>
      </c>
      <c r="E73" s="72"/>
      <c r="F73" s="72"/>
      <c r="G73" s="103"/>
      <c r="H73" s="89"/>
      <c r="I73" s="36"/>
      <c r="J73" s="128">
        <v>3000</v>
      </c>
      <c r="K73" s="36"/>
      <c r="L73" s="144"/>
      <c r="M73" s="103">
        <v>3000</v>
      </c>
      <c r="N73" s="9"/>
      <c r="O73" s="71"/>
      <c r="P73" s="44"/>
      <c r="Q73" s="44"/>
      <c r="R73" s="44"/>
      <c r="S73" s="9"/>
      <c r="T73" s="9"/>
      <c r="U73" s="9"/>
      <c r="V73" s="81"/>
      <c r="W73" s="81"/>
      <c r="X73" s="81"/>
    </row>
    <row r="74" spans="1:24" ht="15.75" customHeight="1">
      <c r="A74" s="56" t="s">
        <v>106</v>
      </c>
      <c r="B74" s="37"/>
      <c r="C74" s="37">
        <f t="shared" si="9"/>
        <v>0</v>
      </c>
      <c r="D74" s="52"/>
      <c r="E74" s="72"/>
      <c r="F74" s="72"/>
      <c r="G74" s="103"/>
      <c r="H74" s="89"/>
      <c r="I74" s="36"/>
      <c r="J74" s="36"/>
      <c r="K74" s="36"/>
      <c r="L74" s="144"/>
      <c r="M74" s="41"/>
      <c r="N74" s="9"/>
      <c r="O74" s="71"/>
      <c r="P74" s="44"/>
      <c r="Q74" s="44"/>
      <c r="R74" s="44"/>
      <c r="S74" s="9"/>
      <c r="T74" s="9"/>
      <c r="U74" s="9"/>
      <c r="V74" s="81"/>
      <c r="W74" s="81"/>
      <c r="X74" s="81"/>
    </row>
    <row r="75" spans="1:24" ht="26.25" customHeight="1">
      <c r="A75" s="23" t="s">
        <v>86</v>
      </c>
      <c r="B75" s="37"/>
      <c r="C75" s="37">
        <f t="shared" si="9"/>
        <v>0</v>
      </c>
      <c r="D75" s="52"/>
      <c r="E75" s="72"/>
      <c r="F75" s="72"/>
      <c r="G75" s="103"/>
      <c r="H75" s="89"/>
      <c r="I75" s="36"/>
      <c r="J75" s="36"/>
      <c r="K75" s="36"/>
      <c r="L75" s="169">
        <v>80000</v>
      </c>
      <c r="M75" s="41"/>
      <c r="N75" s="9"/>
      <c r="O75" s="71"/>
      <c r="P75" s="44"/>
      <c r="Q75" s="44"/>
      <c r="R75" s="44">
        <v>80000</v>
      </c>
      <c r="S75" s="9"/>
      <c r="T75" s="9"/>
      <c r="U75" s="9"/>
      <c r="V75" s="81"/>
      <c r="W75" s="81"/>
      <c r="X75" s="81"/>
    </row>
    <row r="76" spans="1:24" ht="13.5" customHeight="1">
      <c r="A76" s="23" t="s">
        <v>60</v>
      </c>
      <c r="B76" s="37"/>
      <c r="C76" s="37">
        <f t="shared" si="9"/>
        <v>0</v>
      </c>
      <c r="D76" s="52"/>
      <c r="E76" s="72"/>
      <c r="F76" s="72"/>
      <c r="G76" s="103"/>
      <c r="H76" s="89"/>
      <c r="I76" s="36"/>
      <c r="J76" s="36"/>
      <c r="K76" s="36"/>
      <c r="L76" s="103"/>
      <c r="M76" s="41"/>
      <c r="N76" s="9"/>
      <c r="O76" s="9"/>
      <c r="P76" s="44"/>
      <c r="Q76" s="44"/>
      <c r="R76" s="44"/>
      <c r="S76" s="9"/>
      <c r="T76" s="9"/>
      <c r="U76" s="9"/>
      <c r="V76" s="81"/>
      <c r="W76" s="81"/>
      <c r="X76" s="81"/>
    </row>
    <row r="77" spans="1:24" ht="12.75">
      <c r="A77" s="77" t="s">
        <v>58</v>
      </c>
      <c r="B77" s="37">
        <v>3514</v>
      </c>
      <c r="C77" s="37">
        <f t="shared" si="9"/>
        <v>9530</v>
      </c>
      <c r="D77" s="51">
        <v>9530</v>
      </c>
      <c r="E77" s="100"/>
      <c r="F77" s="100"/>
      <c r="G77" s="163"/>
      <c r="H77" s="127"/>
      <c r="I77" s="101"/>
      <c r="J77" s="121">
        <v>9530</v>
      </c>
      <c r="K77" s="15"/>
      <c r="L77" s="17"/>
      <c r="M77" s="81"/>
      <c r="N77" s="45"/>
      <c r="O77" s="45"/>
      <c r="P77" s="4">
        <v>9530</v>
      </c>
      <c r="Q77" s="4"/>
      <c r="R77" s="4"/>
      <c r="S77" s="45"/>
      <c r="T77" s="45"/>
      <c r="U77" s="45"/>
      <c r="V77" s="81"/>
      <c r="W77" s="81"/>
      <c r="X77" s="81"/>
    </row>
    <row r="78" spans="1:24" ht="25.5">
      <c r="A78" s="149" t="s">
        <v>108</v>
      </c>
      <c r="B78" s="37"/>
      <c r="C78" s="37">
        <f t="shared" si="9"/>
        <v>20761</v>
      </c>
      <c r="D78" s="51"/>
      <c r="E78" s="100">
        <v>20761</v>
      </c>
      <c r="F78" s="100"/>
      <c r="G78" s="163"/>
      <c r="H78" s="127"/>
      <c r="I78" s="101"/>
      <c r="J78" s="68">
        <v>20761</v>
      </c>
      <c r="K78" s="15"/>
      <c r="L78" s="17"/>
      <c r="M78" s="81"/>
      <c r="N78" s="45"/>
      <c r="O78" s="45"/>
      <c r="P78" s="4">
        <v>20761</v>
      </c>
      <c r="Q78" s="4"/>
      <c r="R78" s="4"/>
      <c r="S78" s="45"/>
      <c r="T78" s="45"/>
      <c r="U78" s="45"/>
      <c r="V78" s="81"/>
      <c r="W78" s="81"/>
      <c r="X78" s="81"/>
    </row>
    <row r="79" spans="1:24" ht="41.25" customHeight="1">
      <c r="A79" s="149" t="s">
        <v>120</v>
      </c>
      <c r="B79" s="37">
        <v>15000</v>
      </c>
      <c r="C79" s="37">
        <f t="shared" si="9"/>
        <v>0</v>
      </c>
      <c r="D79" s="51"/>
      <c r="E79" s="15"/>
      <c r="F79" s="68"/>
      <c r="G79" s="17"/>
      <c r="H79" s="20"/>
      <c r="I79" s="15"/>
      <c r="J79" s="68"/>
      <c r="K79" s="15"/>
      <c r="L79" s="133">
        <v>30000</v>
      </c>
      <c r="M79" s="81"/>
      <c r="N79" s="45"/>
      <c r="O79" s="45"/>
      <c r="P79" s="4"/>
      <c r="Q79" s="4"/>
      <c r="R79" s="4">
        <v>30000</v>
      </c>
      <c r="S79" s="45"/>
      <c r="T79" s="45"/>
      <c r="U79" s="45"/>
      <c r="V79" s="81"/>
      <c r="W79" s="81"/>
      <c r="X79" s="81"/>
    </row>
    <row r="80" spans="1:24" ht="25.5">
      <c r="A80" s="77" t="s">
        <v>56</v>
      </c>
      <c r="B80" s="37">
        <v>40804</v>
      </c>
      <c r="C80" s="37">
        <f t="shared" si="9"/>
        <v>0</v>
      </c>
      <c r="D80" s="69"/>
      <c r="E80" s="15"/>
      <c r="F80" s="68"/>
      <c r="G80" s="17"/>
      <c r="H80" s="20"/>
      <c r="I80" s="15"/>
      <c r="J80" s="68"/>
      <c r="K80" s="15"/>
      <c r="L80" s="17"/>
      <c r="M80" s="81"/>
      <c r="N80" s="45"/>
      <c r="O80" s="45"/>
      <c r="P80" s="4"/>
      <c r="Q80" s="4"/>
      <c r="R80" s="4"/>
      <c r="S80" s="45"/>
      <c r="T80" s="45"/>
      <c r="U80" s="45"/>
      <c r="V80" s="81"/>
      <c r="W80" s="81"/>
      <c r="X80" s="81"/>
    </row>
    <row r="81" spans="1:24" ht="25.5">
      <c r="A81" s="149" t="s">
        <v>107</v>
      </c>
      <c r="B81" s="37">
        <v>24568</v>
      </c>
      <c r="C81" s="37">
        <f t="shared" si="9"/>
        <v>0</v>
      </c>
      <c r="D81" s="69"/>
      <c r="E81" s="15"/>
      <c r="F81" s="68"/>
      <c r="G81" s="17"/>
      <c r="H81" s="20"/>
      <c r="I81" s="15"/>
      <c r="J81" s="68"/>
      <c r="K81" s="15"/>
      <c r="L81" s="17"/>
      <c r="M81" s="81"/>
      <c r="N81" s="45"/>
      <c r="O81" s="45"/>
      <c r="P81" s="4"/>
      <c r="Q81" s="4"/>
      <c r="R81" s="4"/>
      <c r="S81" s="45"/>
      <c r="T81" s="45"/>
      <c r="U81" s="45"/>
      <c r="V81" s="81"/>
      <c r="W81" s="81"/>
      <c r="X81" s="81"/>
    </row>
    <row r="82" spans="1:24" ht="12.75">
      <c r="A82" s="77" t="s">
        <v>125</v>
      </c>
      <c r="B82" s="37"/>
      <c r="C82" s="37">
        <f t="shared" si="9"/>
        <v>40000</v>
      </c>
      <c r="D82" s="69">
        <v>40000</v>
      </c>
      <c r="E82" s="15"/>
      <c r="F82" s="68"/>
      <c r="G82" s="17"/>
      <c r="H82" s="20"/>
      <c r="I82" s="15"/>
      <c r="J82" s="121">
        <v>40000</v>
      </c>
      <c r="K82" s="15"/>
      <c r="L82" s="17"/>
      <c r="M82" s="81">
        <v>40000</v>
      </c>
      <c r="N82" s="45"/>
      <c r="O82" s="45"/>
      <c r="P82" s="4"/>
      <c r="Q82" s="4"/>
      <c r="R82" s="4"/>
      <c r="S82" s="45"/>
      <c r="T82" s="45"/>
      <c r="U82" s="45"/>
      <c r="V82" s="81"/>
      <c r="W82" s="81"/>
      <c r="X82" s="81"/>
    </row>
    <row r="83" spans="1:24" ht="13.5" customHeight="1">
      <c r="A83" s="25" t="s">
        <v>10</v>
      </c>
      <c r="B83" s="37">
        <v>20000</v>
      </c>
      <c r="C83" s="37">
        <f t="shared" si="9"/>
        <v>20000</v>
      </c>
      <c r="D83" s="159"/>
      <c r="E83" s="67">
        <v>20000</v>
      </c>
      <c r="F83" s="72"/>
      <c r="G83" s="153"/>
      <c r="H83" s="26"/>
      <c r="I83" s="40"/>
      <c r="J83" s="67">
        <v>20000</v>
      </c>
      <c r="K83" s="67">
        <v>20000</v>
      </c>
      <c r="L83" s="136">
        <v>20000</v>
      </c>
      <c r="M83" s="41"/>
      <c r="N83" s="9"/>
      <c r="O83" s="9"/>
      <c r="P83" s="44"/>
      <c r="Q83" s="44"/>
      <c r="R83" s="44"/>
      <c r="S83" s="11">
        <v>20000</v>
      </c>
      <c r="T83" s="11">
        <v>20000</v>
      </c>
      <c r="U83" s="11">
        <v>20000</v>
      </c>
      <c r="V83" s="81"/>
      <c r="W83" s="81"/>
      <c r="X83" s="81"/>
    </row>
    <row r="84" spans="1:24" ht="14.25" customHeight="1">
      <c r="A84" s="25" t="s">
        <v>8</v>
      </c>
      <c r="B84" s="37">
        <v>87800</v>
      </c>
      <c r="C84" s="37">
        <f t="shared" si="9"/>
        <v>108000</v>
      </c>
      <c r="D84" s="52">
        <v>108000</v>
      </c>
      <c r="E84" s="72"/>
      <c r="F84" s="72"/>
      <c r="G84" s="103"/>
      <c r="H84" s="89"/>
      <c r="I84" s="36"/>
      <c r="J84" s="128">
        <v>108000</v>
      </c>
      <c r="K84" s="73"/>
      <c r="L84" s="137"/>
      <c r="M84" s="41"/>
      <c r="N84" s="9"/>
      <c r="O84" s="9"/>
      <c r="P84" s="44"/>
      <c r="Q84" s="44"/>
      <c r="R84" s="44"/>
      <c r="S84" s="75">
        <v>108000</v>
      </c>
      <c r="T84" s="9"/>
      <c r="U84" s="9"/>
      <c r="V84" s="81"/>
      <c r="W84" s="81"/>
      <c r="X84" s="81"/>
    </row>
    <row r="85" spans="1:24" ht="25.5" customHeight="1">
      <c r="A85" s="25" t="s">
        <v>12</v>
      </c>
      <c r="B85" s="37">
        <v>10000</v>
      </c>
      <c r="C85" s="37">
        <f t="shared" si="9"/>
        <v>15000</v>
      </c>
      <c r="D85" s="52">
        <v>15000</v>
      </c>
      <c r="E85" s="72"/>
      <c r="F85" s="72"/>
      <c r="G85" s="103"/>
      <c r="H85" s="89"/>
      <c r="I85" s="36"/>
      <c r="J85" s="128">
        <v>15000</v>
      </c>
      <c r="K85" s="128">
        <v>20000</v>
      </c>
      <c r="L85" s="136">
        <v>30000</v>
      </c>
      <c r="M85" s="41"/>
      <c r="N85" s="9"/>
      <c r="O85" s="9"/>
      <c r="P85" s="44"/>
      <c r="Q85" s="44"/>
      <c r="R85" s="44"/>
      <c r="S85" s="11">
        <v>15000</v>
      </c>
      <c r="T85" s="11">
        <v>20000</v>
      </c>
      <c r="U85" s="11">
        <v>30000</v>
      </c>
      <c r="V85" s="81"/>
      <c r="W85" s="81"/>
      <c r="X85" s="81"/>
    </row>
    <row r="86" spans="1:24" ht="13.5" customHeight="1">
      <c r="A86" s="25" t="s">
        <v>13</v>
      </c>
      <c r="B86" s="37">
        <v>10000</v>
      </c>
      <c r="C86" s="37">
        <f t="shared" si="9"/>
        <v>0</v>
      </c>
      <c r="D86" s="30"/>
      <c r="E86" s="72"/>
      <c r="F86" s="73"/>
      <c r="G86" s="103"/>
      <c r="H86" s="89"/>
      <c r="I86" s="36"/>
      <c r="J86" s="72"/>
      <c r="K86" s="128">
        <v>10000</v>
      </c>
      <c r="L86" s="136">
        <v>10000</v>
      </c>
      <c r="M86" s="41"/>
      <c r="N86" s="9"/>
      <c r="O86" s="9"/>
      <c r="P86" s="44"/>
      <c r="Q86" s="44"/>
      <c r="R86" s="44"/>
      <c r="S86" s="11"/>
      <c r="T86" s="11">
        <v>10000</v>
      </c>
      <c r="U86" s="11">
        <v>10000</v>
      </c>
      <c r="V86" s="81"/>
      <c r="W86" s="81"/>
      <c r="X86" s="81"/>
    </row>
    <row r="87" spans="1:24" ht="24" customHeight="1">
      <c r="A87" s="28" t="s">
        <v>16</v>
      </c>
      <c r="B87" s="37">
        <v>26000</v>
      </c>
      <c r="C87" s="37">
        <f t="shared" si="9"/>
        <v>30000</v>
      </c>
      <c r="D87" s="71"/>
      <c r="E87" s="72">
        <v>30000</v>
      </c>
      <c r="F87" s="72"/>
      <c r="G87" s="137"/>
      <c r="H87" s="102"/>
      <c r="I87" s="73"/>
      <c r="J87" s="72">
        <f>30000</f>
        <v>30000</v>
      </c>
      <c r="K87" s="128">
        <v>30000</v>
      </c>
      <c r="L87" s="136">
        <v>30000</v>
      </c>
      <c r="M87" s="103">
        <v>30000</v>
      </c>
      <c r="N87" s="11">
        <v>30000</v>
      </c>
      <c r="O87" s="11">
        <v>30000</v>
      </c>
      <c r="P87" s="44"/>
      <c r="Q87" s="44"/>
      <c r="R87" s="44"/>
      <c r="S87" s="11"/>
      <c r="T87" s="11"/>
      <c r="U87" s="11"/>
      <c r="V87" s="81"/>
      <c r="W87" s="81"/>
      <c r="X87" s="81"/>
    </row>
    <row r="88" spans="1:24" ht="12.75" customHeight="1">
      <c r="A88" s="26" t="s">
        <v>17</v>
      </c>
      <c r="B88" s="37"/>
      <c r="C88" s="37">
        <f t="shared" si="9"/>
        <v>0</v>
      </c>
      <c r="D88" s="52"/>
      <c r="E88" s="36"/>
      <c r="F88" s="72"/>
      <c r="G88" s="103"/>
      <c r="H88" s="89"/>
      <c r="I88" s="36"/>
      <c r="J88" s="36"/>
      <c r="K88" s="128">
        <v>10000</v>
      </c>
      <c r="L88" s="103"/>
      <c r="M88" s="41"/>
      <c r="N88" s="9"/>
      <c r="O88" s="9"/>
      <c r="P88" s="44"/>
      <c r="Q88" s="44">
        <v>10000</v>
      </c>
      <c r="R88" s="44"/>
      <c r="S88" s="11"/>
      <c r="T88" s="11"/>
      <c r="U88" s="11"/>
      <c r="V88" s="81"/>
      <c r="W88" s="81"/>
      <c r="X88" s="81"/>
    </row>
    <row r="89" spans="1:24" ht="25.5" customHeight="1">
      <c r="A89" s="27" t="s">
        <v>18</v>
      </c>
      <c r="B89" s="37"/>
      <c r="C89" s="37">
        <f t="shared" si="9"/>
        <v>50000</v>
      </c>
      <c r="D89" s="53">
        <v>50000</v>
      </c>
      <c r="E89" s="32"/>
      <c r="F89" s="70"/>
      <c r="G89" s="154"/>
      <c r="H89" s="90"/>
      <c r="I89" s="32"/>
      <c r="J89" s="121">
        <v>50000</v>
      </c>
      <c r="K89" s="15"/>
      <c r="L89" s="133">
        <v>60000</v>
      </c>
      <c r="M89" s="81"/>
      <c r="N89" s="45"/>
      <c r="O89" s="45"/>
      <c r="P89" s="43"/>
      <c r="Q89" s="43"/>
      <c r="R89" s="43"/>
      <c r="S89" s="45"/>
      <c r="T89" s="45"/>
      <c r="U89" s="45"/>
      <c r="V89" s="81">
        <v>50000</v>
      </c>
      <c r="W89" s="81"/>
      <c r="X89" s="81">
        <v>60000</v>
      </c>
    </row>
    <row r="90" spans="1:24" ht="13.5" customHeight="1">
      <c r="A90" s="85" t="s">
        <v>46</v>
      </c>
      <c r="B90" s="37">
        <v>25000</v>
      </c>
      <c r="C90" s="37">
        <f t="shared" si="9"/>
        <v>15000</v>
      </c>
      <c r="D90" s="53"/>
      <c r="E90" s="63">
        <v>15000</v>
      </c>
      <c r="F90" s="70"/>
      <c r="G90" s="154"/>
      <c r="H90" s="90"/>
      <c r="I90" s="32"/>
      <c r="J90" s="66">
        <v>15000</v>
      </c>
      <c r="K90" s="66">
        <v>25000</v>
      </c>
      <c r="L90" s="133">
        <v>100000</v>
      </c>
      <c r="M90" s="81"/>
      <c r="N90" s="45"/>
      <c r="O90" s="45"/>
      <c r="P90" s="43"/>
      <c r="Q90" s="43"/>
      <c r="R90" s="43"/>
      <c r="S90" s="45"/>
      <c r="T90" s="45"/>
      <c r="U90" s="45"/>
      <c r="V90" s="81">
        <v>15000</v>
      </c>
      <c r="W90" s="81">
        <v>25000</v>
      </c>
      <c r="X90" s="81">
        <v>100000</v>
      </c>
    </row>
    <row r="91" spans="1:24" ht="16.5" customHeight="1">
      <c r="A91" s="85" t="s">
        <v>124</v>
      </c>
      <c r="B91" s="37"/>
      <c r="C91" s="37">
        <f t="shared" si="9"/>
        <v>12000</v>
      </c>
      <c r="D91" s="50"/>
      <c r="E91" s="37">
        <v>12000</v>
      </c>
      <c r="F91" s="70"/>
      <c r="G91" s="138"/>
      <c r="H91" s="91"/>
      <c r="I91" s="37"/>
      <c r="J91" s="37">
        <v>12000</v>
      </c>
      <c r="K91" s="70"/>
      <c r="L91" s="139">
        <f>200000-45530-21033</f>
        <v>133437</v>
      </c>
      <c r="M91" s="81">
        <v>12000</v>
      </c>
      <c r="N91" s="45"/>
      <c r="O91" s="45">
        <v>154470</v>
      </c>
      <c r="P91" s="43"/>
      <c r="Q91" s="43"/>
      <c r="R91" s="43"/>
      <c r="S91" s="45"/>
      <c r="T91" s="45"/>
      <c r="U91" s="45"/>
      <c r="V91" s="81"/>
      <c r="W91" s="81"/>
      <c r="X91" s="81"/>
    </row>
    <row r="92" spans="1:24" ht="25.5" customHeight="1">
      <c r="A92" s="77" t="s">
        <v>84</v>
      </c>
      <c r="B92" s="37"/>
      <c r="C92" s="37">
        <f t="shared" si="9"/>
        <v>0</v>
      </c>
      <c r="D92" s="50"/>
      <c r="E92" s="37"/>
      <c r="F92" s="70"/>
      <c r="G92" s="138"/>
      <c r="H92" s="91"/>
      <c r="I92" s="37"/>
      <c r="J92" s="70"/>
      <c r="K92" s="130">
        <v>31200</v>
      </c>
      <c r="L92" s="170">
        <v>30000</v>
      </c>
      <c r="M92" s="81"/>
      <c r="N92" s="45"/>
      <c r="O92" s="45"/>
      <c r="P92" s="43"/>
      <c r="Q92" s="43">
        <v>31200</v>
      </c>
      <c r="R92" s="43">
        <v>30000</v>
      </c>
      <c r="S92" s="45"/>
      <c r="T92" s="45"/>
      <c r="U92" s="45"/>
      <c r="V92" s="81"/>
      <c r="W92" s="81"/>
      <c r="X92" s="81"/>
    </row>
    <row r="93" spans="1:24" ht="13.5" customHeight="1">
      <c r="A93" s="27"/>
      <c r="B93" s="38"/>
      <c r="C93" s="38"/>
      <c r="D93" s="54"/>
      <c r="E93" s="38"/>
      <c r="F93" s="115"/>
      <c r="G93" s="155"/>
      <c r="H93" s="92"/>
      <c r="I93" s="38"/>
      <c r="J93" s="15"/>
      <c r="K93" s="15"/>
      <c r="L93" s="17"/>
      <c r="M93" s="81"/>
      <c r="N93" s="45"/>
      <c r="O93" s="45"/>
      <c r="P93" s="43"/>
      <c r="Q93" s="43"/>
      <c r="R93" s="43"/>
      <c r="S93" s="45"/>
      <c r="T93" s="45"/>
      <c r="U93" s="45"/>
      <c r="V93" s="81"/>
      <c r="W93" s="81"/>
      <c r="X93" s="81"/>
    </row>
    <row r="94" spans="1:24" ht="12.75">
      <c r="A94" s="24" t="s">
        <v>62</v>
      </c>
      <c r="B94" s="34">
        <f>SUM(B95:B101)</f>
        <v>953866</v>
      </c>
      <c r="C94" s="34">
        <f>SUM(C95:C101)</f>
        <v>979630</v>
      </c>
      <c r="D94" s="30"/>
      <c r="E94" s="34"/>
      <c r="F94" s="73"/>
      <c r="G94" s="41"/>
      <c r="H94" s="22"/>
      <c r="I94" s="34"/>
      <c r="J94" s="34">
        <f aca="true" t="shared" si="10" ref="J94:X94">SUM(J95:J101)</f>
        <v>979630</v>
      </c>
      <c r="K94" s="34">
        <f t="shared" si="10"/>
        <v>641379</v>
      </c>
      <c r="L94" s="41">
        <f t="shared" si="10"/>
        <v>0</v>
      </c>
      <c r="M94" s="41">
        <f t="shared" si="10"/>
        <v>779630</v>
      </c>
      <c r="N94" s="34">
        <f t="shared" si="10"/>
        <v>641379</v>
      </c>
      <c r="O94" s="34">
        <f t="shared" si="10"/>
        <v>0</v>
      </c>
      <c r="P94" s="34">
        <f t="shared" si="10"/>
        <v>200000</v>
      </c>
      <c r="Q94" s="34">
        <f t="shared" si="10"/>
        <v>0</v>
      </c>
      <c r="R94" s="34">
        <f t="shared" si="10"/>
        <v>0</v>
      </c>
      <c r="S94" s="34">
        <f t="shared" si="10"/>
        <v>0</v>
      </c>
      <c r="T94" s="34">
        <f t="shared" si="10"/>
        <v>0</v>
      </c>
      <c r="U94" s="34">
        <f t="shared" si="10"/>
        <v>0</v>
      </c>
      <c r="V94" s="34">
        <f t="shared" si="10"/>
        <v>0</v>
      </c>
      <c r="W94" s="34">
        <f t="shared" si="10"/>
        <v>0</v>
      </c>
      <c r="X94" s="34">
        <f t="shared" si="10"/>
        <v>0</v>
      </c>
    </row>
    <row r="95" spans="1:24" ht="38.25">
      <c r="A95" s="106" t="s">
        <v>50</v>
      </c>
      <c r="B95" s="37">
        <v>11736</v>
      </c>
      <c r="C95" s="37">
        <f aca="true" t="shared" si="11" ref="C95:C101">D95+E95+F95+G95+H95</f>
        <v>0</v>
      </c>
      <c r="D95" s="30"/>
      <c r="E95" s="72"/>
      <c r="F95" s="72"/>
      <c r="G95" s="41"/>
      <c r="H95" s="22"/>
      <c r="I95" s="34"/>
      <c r="J95" s="34"/>
      <c r="K95" s="34"/>
      <c r="L95" s="41"/>
      <c r="M95" s="41"/>
      <c r="N95" s="9"/>
      <c r="O95" s="9"/>
      <c r="P95" s="13"/>
      <c r="Q95" s="13"/>
      <c r="R95" s="13"/>
      <c r="S95" s="9"/>
      <c r="T95" s="9"/>
      <c r="U95" s="9"/>
      <c r="V95" s="41"/>
      <c r="W95" s="41"/>
      <c r="X95" s="41"/>
    </row>
    <row r="96" spans="1:24" ht="63.75">
      <c r="A96" s="106" t="s">
        <v>57</v>
      </c>
      <c r="B96" s="37">
        <v>721766</v>
      </c>
      <c r="C96" s="37">
        <f t="shared" si="11"/>
        <v>779630</v>
      </c>
      <c r="D96" s="30"/>
      <c r="E96" s="67">
        <v>637200</v>
      </c>
      <c r="F96" s="72">
        <v>142430</v>
      </c>
      <c r="G96" s="41"/>
      <c r="H96" s="22"/>
      <c r="I96" s="34"/>
      <c r="J96" s="67">
        <v>779630</v>
      </c>
      <c r="K96" s="67">
        <v>641379</v>
      </c>
      <c r="L96" s="103"/>
      <c r="M96" s="103">
        <v>779630</v>
      </c>
      <c r="N96" s="11">
        <v>641379</v>
      </c>
      <c r="O96" s="11"/>
      <c r="P96" s="13"/>
      <c r="Q96" s="13"/>
      <c r="R96" s="13"/>
      <c r="S96" s="9"/>
      <c r="T96" s="9"/>
      <c r="U96" s="9"/>
      <c r="V96" s="41"/>
      <c r="W96" s="41"/>
      <c r="X96" s="41"/>
    </row>
    <row r="97" spans="1:24" ht="25.5">
      <c r="A97" s="84" t="s">
        <v>38</v>
      </c>
      <c r="B97" s="37"/>
      <c r="C97" s="37">
        <f t="shared" si="11"/>
        <v>0</v>
      </c>
      <c r="D97" s="30"/>
      <c r="E97" s="72"/>
      <c r="F97" s="73"/>
      <c r="G97" s="41"/>
      <c r="H97" s="22"/>
      <c r="I97" s="34"/>
      <c r="J97" s="34"/>
      <c r="K97" s="34"/>
      <c r="L97" s="41"/>
      <c r="M97" s="41"/>
      <c r="N97" s="9"/>
      <c r="O97" s="9"/>
      <c r="P97" s="13"/>
      <c r="Q97" s="13"/>
      <c r="R97" s="13"/>
      <c r="S97" s="9"/>
      <c r="T97" s="9"/>
      <c r="U97" s="9"/>
      <c r="V97" s="41"/>
      <c r="W97" s="41"/>
      <c r="X97" s="41"/>
    </row>
    <row r="98" spans="1:24" ht="38.25">
      <c r="A98" s="148" t="s">
        <v>109</v>
      </c>
      <c r="B98" s="37">
        <v>5396</v>
      </c>
      <c r="C98" s="37">
        <f t="shared" si="11"/>
        <v>0</v>
      </c>
      <c r="D98" s="30"/>
      <c r="E98" s="72"/>
      <c r="F98" s="73"/>
      <c r="G98" s="41"/>
      <c r="H98" s="22"/>
      <c r="I98" s="34"/>
      <c r="J98" s="34"/>
      <c r="K98" s="34"/>
      <c r="L98" s="41"/>
      <c r="M98" s="41"/>
      <c r="N98" s="9"/>
      <c r="O98" s="9"/>
      <c r="P98" s="13"/>
      <c r="Q98" s="13"/>
      <c r="R98" s="13"/>
      <c r="S98" s="9"/>
      <c r="T98" s="9"/>
      <c r="U98" s="9"/>
      <c r="V98" s="41"/>
      <c r="W98" s="41"/>
      <c r="X98" s="41"/>
    </row>
    <row r="99" spans="1:24" ht="38.25">
      <c r="A99" s="148" t="s">
        <v>110</v>
      </c>
      <c r="B99" s="37">
        <v>11734</v>
      </c>
      <c r="C99" s="37">
        <f t="shared" si="11"/>
        <v>0</v>
      </c>
      <c r="D99" s="30"/>
      <c r="E99" s="72"/>
      <c r="F99" s="73"/>
      <c r="G99" s="41"/>
      <c r="H99" s="22"/>
      <c r="I99" s="34"/>
      <c r="J99" s="34"/>
      <c r="K99" s="34"/>
      <c r="L99" s="41"/>
      <c r="M99" s="41"/>
      <c r="N99" s="9"/>
      <c r="O99" s="9"/>
      <c r="P99" s="13"/>
      <c r="Q99" s="13"/>
      <c r="R99" s="13"/>
      <c r="S99" s="9"/>
      <c r="T99" s="9"/>
      <c r="U99" s="9"/>
      <c r="V99" s="41"/>
      <c r="W99" s="41"/>
      <c r="X99" s="41"/>
    </row>
    <row r="100" spans="1:24" ht="38.25">
      <c r="A100" s="148" t="s">
        <v>111</v>
      </c>
      <c r="B100" s="37">
        <v>3234</v>
      </c>
      <c r="C100" s="37">
        <f t="shared" si="11"/>
        <v>0</v>
      </c>
      <c r="D100" s="30"/>
      <c r="E100" s="72"/>
      <c r="F100" s="73"/>
      <c r="G100" s="41"/>
      <c r="H100" s="22"/>
      <c r="I100" s="34"/>
      <c r="J100" s="34"/>
      <c r="K100" s="34"/>
      <c r="L100" s="41"/>
      <c r="M100" s="41"/>
      <c r="N100" s="9"/>
      <c r="O100" s="9"/>
      <c r="P100" s="13"/>
      <c r="Q100" s="13"/>
      <c r="R100" s="13"/>
      <c r="S100" s="9"/>
      <c r="T100" s="9"/>
      <c r="U100" s="9"/>
      <c r="V100" s="41"/>
      <c r="W100" s="41"/>
      <c r="X100" s="41"/>
    </row>
    <row r="101" spans="1:24" ht="26.25" customHeight="1">
      <c r="A101" s="77" t="s">
        <v>73</v>
      </c>
      <c r="B101" s="37">
        <v>200000</v>
      </c>
      <c r="C101" s="37">
        <f t="shared" si="11"/>
        <v>200000</v>
      </c>
      <c r="D101" s="50"/>
      <c r="E101" s="37"/>
      <c r="F101" s="70">
        <v>200000</v>
      </c>
      <c r="G101" s="138"/>
      <c r="H101" s="91"/>
      <c r="I101" s="37"/>
      <c r="J101" s="37">
        <v>200000</v>
      </c>
      <c r="K101" s="37"/>
      <c r="L101" s="138"/>
      <c r="M101" s="81"/>
      <c r="N101" s="45"/>
      <c r="O101" s="45"/>
      <c r="P101" s="43">
        <v>200000</v>
      </c>
      <c r="Q101" s="43"/>
      <c r="R101" s="43"/>
      <c r="S101" s="45"/>
      <c r="T101" s="45"/>
      <c r="U101" s="45"/>
      <c r="V101" s="81"/>
      <c r="W101" s="81"/>
      <c r="X101" s="81"/>
    </row>
    <row r="102" spans="1:24" ht="12.75">
      <c r="A102" s="23"/>
      <c r="B102" s="15"/>
      <c r="C102" s="15"/>
      <c r="D102" s="51"/>
      <c r="E102" s="15"/>
      <c r="F102" s="68"/>
      <c r="G102" s="17"/>
      <c r="H102" s="20"/>
      <c r="I102" s="15"/>
      <c r="J102" s="15"/>
      <c r="K102" s="15"/>
      <c r="L102" s="17"/>
      <c r="M102" s="81"/>
      <c r="N102" s="45"/>
      <c r="O102" s="45"/>
      <c r="P102" s="43"/>
      <c r="Q102" s="43"/>
      <c r="R102" s="43"/>
      <c r="S102" s="45"/>
      <c r="T102" s="45"/>
      <c r="U102" s="45"/>
      <c r="V102" s="81"/>
      <c r="W102" s="81"/>
      <c r="X102" s="81"/>
    </row>
    <row r="103" spans="1:24" ht="12.75">
      <c r="A103" s="24" t="s">
        <v>63</v>
      </c>
      <c r="B103" s="34">
        <f>SUM(B104:B104)</f>
        <v>58880</v>
      </c>
      <c r="C103" s="34">
        <f>SUM(C104:C104)</f>
        <v>55000</v>
      </c>
      <c r="D103" s="30"/>
      <c r="E103" s="34"/>
      <c r="F103" s="73"/>
      <c r="G103" s="41"/>
      <c r="H103" s="22"/>
      <c r="I103" s="34"/>
      <c r="J103" s="34">
        <f aca="true" t="shared" si="12" ref="J103:X103">SUM(J104:J104)</f>
        <v>55000</v>
      </c>
      <c r="K103" s="34">
        <f t="shared" si="12"/>
        <v>0</v>
      </c>
      <c r="L103" s="34">
        <f t="shared" si="12"/>
        <v>0</v>
      </c>
      <c r="M103" s="34">
        <f t="shared" si="12"/>
        <v>55000</v>
      </c>
      <c r="N103" s="34">
        <f t="shared" si="12"/>
        <v>0</v>
      </c>
      <c r="O103" s="34">
        <f t="shared" si="12"/>
        <v>0</v>
      </c>
      <c r="P103" s="34">
        <f t="shared" si="12"/>
        <v>0</v>
      </c>
      <c r="Q103" s="34">
        <f t="shared" si="12"/>
        <v>0</v>
      </c>
      <c r="R103" s="34">
        <f t="shared" si="12"/>
        <v>0</v>
      </c>
      <c r="S103" s="34">
        <f t="shared" si="12"/>
        <v>0</v>
      </c>
      <c r="T103" s="34">
        <f t="shared" si="12"/>
        <v>0</v>
      </c>
      <c r="U103" s="34">
        <f t="shared" si="12"/>
        <v>0</v>
      </c>
      <c r="V103" s="34">
        <f t="shared" si="12"/>
        <v>0</v>
      </c>
      <c r="W103" s="34">
        <f t="shared" si="12"/>
        <v>0</v>
      </c>
      <c r="X103" s="34">
        <f t="shared" si="12"/>
        <v>0</v>
      </c>
    </row>
    <row r="104" spans="1:24" ht="12.75">
      <c r="A104" s="84" t="s">
        <v>128</v>
      </c>
      <c r="B104" s="37">
        <v>58880</v>
      </c>
      <c r="C104" s="37">
        <f>D104+E104+F104+G104+H104</f>
        <v>55000</v>
      </c>
      <c r="D104" s="71">
        <v>55000</v>
      </c>
      <c r="E104" s="34"/>
      <c r="F104" s="73"/>
      <c r="G104" s="41"/>
      <c r="H104" s="22"/>
      <c r="I104" s="34"/>
      <c r="J104" s="128">
        <v>55000</v>
      </c>
      <c r="K104" s="34"/>
      <c r="L104" s="41"/>
      <c r="M104" s="144">
        <v>55000</v>
      </c>
      <c r="N104" s="41"/>
      <c r="O104" s="41"/>
      <c r="P104" s="30"/>
      <c r="Q104" s="30"/>
      <c r="R104" s="30"/>
      <c r="S104" s="41"/>
      <c r="T104" s="41"/>
      <c r="U104" s="41"/>
      <c r="V104" s="41"/>
      <c r="W104" s="41"/>
      <c r="X104" s="41"/>
    </row>
    <row r="105" spans="1:24" ht="14.25" customHeight="1">
      <c r="A105" s="21"/>
      <c r="B105" s="37"/>
      <c r="C105" s="37"/>
      <c r="D105" s="51"/>
      <c r="E105" s="68"/>
      <c r="F105" s="68"/>
      <c r="G105" s="17"/>
      <c r="H105" s="20"/>
      <c r="I105" s="15"/>
      <c r="J105" s="15"/>
      <c r="K105" s="15"/>
      <c r="L105" s="17"/>
      <c r="M105" s="17"/>
      <c r="N105" s="8"/>
      <c r="O105" s="8"/>
      <c r="P105" s="4"/>
      <c r="Q105" s="4"/>
      <c r="R105" s="4"/>
      <c r="S105" s="45"/>
      <c r="T105" s="45"/>
      <c r="U105" s="45"/>
      <c r="V105" s="81"/>
      <c r="W105" s="81"/>
      <c r="X105" s="81"/>
    </row>
    <row r="106" spans="1:24" ht="14.25" customHeight="1">
      <c r="A106" s="110" t="s">
        <v>64</v>
      </c>
      <c r="B106" s="111">
        <f>SUM(B107:B109)</f>
        <v>58880</v>
      </c>
      <c r="C106" s="111">
        <f>SUM(C107:C109)</f>
        <v>0</v>
      </c>
      <c r="D106" s="118"/>
      <c r="E106" s="111"/>
      <c r="F106" s="111"/>
      <c r="G106" s="120"/>
      <c r="H106" s="111"/>
      <c r="I106" s="111"/>
      <c r="J106" s="111">
        <f aca="true" t="shared" si="13" ref="J106:X106">SUM(J107:J109)</f>
        <v>0</v>
      </c>
      <c r="K106" s="111">
        <f t="shared" si="13"/>
        <v>0</v>
      </c>
      <c r="L106" s="120">
        <f t="shared" si="13"/>
        <v>100000</v>
      </c>
      <c r="M106" s="120">
        <f t="shared" si="13"/>
        <v>0</v>
      </c>
      <c r="N106" s="111">
        <f t="shared" si="13"/>
        <v>0</v>
      </c>
      <c r="O106" s="111">
        <f t="shared" si="13"/>
        <v>0</v>
      </c>
      <c r="P106" s="111">
        <f t="shared" si="13"/>
        <v>0</v>
      </c>
      <c r="Q106" s="111">
        <f t="shared" si="13"/>
        <v>0</v>
      </c>
      <c r="R106" s="111">
        <f t="shared" si="13"/>
        <v>100000</v>
      </c>
      <c r="S106" s="111">
        <f t="shared" si="13"/>
        <v>0</v>
      </c>
      <c r="T106" s="111">
        <f t="shared" si="13"/>
        <v>0</v>
      </c>
      <c r="U106" s="111">
        <f t="shared" si="13"/>
        <v>0</v>
      </c>
      <c r="V106" s="111">
        <f t="shared" si="13"/>
        <v>0</v>
      </c>
      <c r="W106" s="111">
        <f t="shared" si="13"/>
        <v>0</v>
      </c>
      <c r="X106" s="111">
        <f t="shared" si="13"/>
        <v>0</v>
      </c>
    </row>
    <row r="107" spans="1:24" ht="14.25" customHeight="1">
      <c r="A107" s="23" t="s">
        <v>14</v>
      </c>
      <c r="B107" s="111"/>
      <c r="C107" s="37">
        <f>D107+E107+F107+G107+H107</f>
        <v>0</v>
      </c>
      <c r="D107" s="118"/>
      <c r="E107" s="111"/>
      <c r="F107" s="111"/>
      <c r="G107" s="120"/>
      <c r="H107" s="119"/>
      <c r="I107" s="111"/>
      <c r="J107" s="111"/>
      <c r="K107" s="129"/>
      <c r="L107" s="145">
        <v>100000</v>
      </c>
      <c r="M107" s="143"/>
      <c r="N107" s="118"/>
      <c r="O107" s="118"/>
      <c r="P107" s="123"/>
      <c r="Q107" s="124"/>
      <c r="R107" s="124">
        <v>100000</v>
      </c>
      <c r="S107" s="123"/>
      <c r="T107" s="123"/>
      <c r="U107" s="123"/>
      <c r="V107" s="123"/>
      <c r="W107" s="120"/>
      <c r="X107" s="120"/>
    </row>
    <row r="108" spans="1:24" ht="15" customHeight="1">
      <c r="A108" s="28" t="s">
        <v>39</v>
      </c>
      <c r="B108" s="37">
        <v>58880</v>
      </c>
      <c r="C108" s="37">
        <f>D108+E108+F108+G108+H108</f>
        <v>0</v>
      </c>
      <c r="D108" s="51"/>
      <c r="E108" s="68"/>
      <c r="F108" s="68"/>
      <c r="G108" s="134"/>
      <c r="H108" s="62"/>
      <c r="I108" s="68"/>
      <c r="J108" s="15"/>
      <c r="K108" s="15"/>
      <c r="L108" s="17"/>
      <c r="M108" s="5"/>
      <c r="N108" s="51"/>
      <c r="O108" s="51"/>
      <c r="P108" s="2"/>
      <c r="Q108" s="2"/>
      <c r="R108" s="2"/>
      <c r="S108" s="3"/>
      <c r="T108" s="3"/>
      <c r="U108" s="3"/>
      <c r="V108" s="3"/>
      <c r="W108" s="81"/>
      <c r="X108" s="81"/>
    </row>
    <row r="109" spans="1:24" ht="15" customHeight="1">
      <c r="A109" s="28" t="s">
        <v>74</v>
      </c>
      <c r="B109" s="37"/>
      <c r="C109" s="37">
        <f>D109+E109+F109+G109+H109</f>
        <v>0</v>
      </c>
      <c r="D109" s="51"/>
      <c r="E109" s="68"/>
      <c r="F109" s="68"/>
      <c r="G109" s="134"/>
      <c r="H109" s="62"/>
      <c r="I109" s="68"/>
      <c r="J109" s="15"/>
      <c r="K109" s="15"/>
      <c r="L109" s="17"/>
      <c r="M109" s="51"/>
      <c r="N109" s="51"/>
      <c r="O109" s="51"/>
      <c r="P109" s="4"/>
      <c r="Q109" s="4"/>
      <c r="R109" s="4"/>
      <c r="S109" s="43"/>
      <c r="T109" s="43"/>
      <c r="U109" s="43"/>
      <c r="V109" s="125"/>
      <c r="W109" s="81"/>
      <c r="X109" s="81"/>
    </row>
    <row r="110" spans="1:24" ht="15" customHeight="1">
      <c r="A110" s="28"/>
      <c r="B110" s="37"/>
      <c r="C110" s="37"/>
      <c r="D110" s="51"/>
      <c r="E110" s="68"/>
      <c r="F110" s="68"/>
      <c r="G110" s="134"/>
      <c r="H110" s="62"/>
      <c r="I110" s="68"/>
      <c r="J110" s="15"/>
      <c r="K110" s="15"/>
      <c r="L110" s="17"/>
      <c r="M110" s="51"/>
      <c r="N110" s="51"/>
      <c r="O110" s="51"/>
      <c r="P110" s="4"/>
      <c r="Q110" s="4"/>
      <c r="R110" s="4"/>
      <c r="S110" s="43"/>
      <c r="T110" s="43"/>
      <c r="U110" s="43"/>
      <c r="V110" s="125"/>
      <c r="W110" s="81"/>
      <c r="X110" s="81"/>
    </row>
    <row r="111" spans="1:24" ht="12.75">
      <c r="A111" s="24" t="s">
        <v>65</v>
      </c>
      <c r="B111" s="33">
        <f>SUM(B112:B114)</f>
        <v>21784</v>
      </c>
      <c r="C111" s="33">
        <f>SUM(C112:C114)</f>
        <v>0</v>
      </c>
      <c r="D111" s="29"/>
      <c r="E111" s="33"/>
      <c r="F111" s="114"/>
      <c r="G111" s="57"/>
      <c r="H111" s="42"/>
      <c r="I111" s="33"/>
      <c r="J111" s="33">
        <f aca="true" t="shared" si="14" ref="J111:X111">SUM(J112:J114)</f>
        <v>0</v>
      </c>
      <c r="K111" s="33">
        <f t="shared" si="14"/>
        <v>79000</v>
      </c>
      <c r="L111" s="57">
        <f t="shared" si="14"/>
        <v>61290</v>
      </c>
      <c r="M111" s="57">
        <f t="shared" si="14"/>
        <v>0</v>
      </c>
      <c r="N111" s="12">
        <f t="shared" si="14"/>
        <v>79000</v>
      </c>
      <c r="O111" s="12">
        <f t="shared" si="14"/>
        <v>61290</v>
      </c>
      <c r="P111" s="14">
        <f t="shared" si="14"/>
        <v>0</v>
      </c>
      <c r="Q111" s="14">
        <f t="shared" si="14"/>
        <v>0</v>
      </c>
      <c r="R111" s="14">
        <f t="shared" si="14"/>
        <v>0</v>
      </c>
      <c r="S111" s="12">
        <f t="shared" si="14"/>
        <v>0</v>
      </c>
      <c r="T111" s="12">
        <f t="shared" si="14"/>
        <v>0</v>
      </c>
      <c r="U111" s="12">
        <f t="shared" si="14"/>
        <v>0</v>
      </c>
      <c r="V111" s="57">
        <f t="shared" si="14"/>
        <v>0</v>
      </c>
      <c r="W111" s="57">
        <f t="shared" si="14"/>
        <v>0</v>
      </c>
      <c r="X111" s="57">
        <f t="shared" si="14"/>
        <v>0</v>
      </c>
    </row>
    <row r="112" spans="1:24" ht="25.5">
      <c r="A112" s="61" t="s">
        <v>59</v>
      </c>
      <c r="B112" s="37"/>
      <c r="C112" s="37">
        <f>D112+E112+F112+G112+H112</f>
        <v>0</v>
      </c>
      <c r="D112" s="71"/>
      <c r="E112" s="72"/>
      <c r="F112" s="72"/>
      <c r="G112" s="41"/>
      <c r="H112" s="22"/>
      <c r="I112" s="34"/>
      <c r="J112" s="68"/>
      <c r="K112" s="68"/>
      <c r="L112" s="134"/>
      <c r="M112" s="103"/>
      <c r="N112" s="11"/>
      <c r="O112" s="11"/>
      <c r="P112" s="44"/>
      <c r="Q112" s="44"/>
      <c r="R112" s="44"/>
      <c r="S112" s="45"/>
      <c r="T112" s="45"/>
      <c r="U112" s="45"/>
      <c r="V112" s="81"/>
      <c r="W112" s="81"/>
      <c r="X112" s="81"/>
    </row>
    <row r="113" spans="1:24" ht="25.5">
      <c r="A113" s="61" t="s">
        <v>72</v>
      </c>
      <c r="B113" s="37">
        <v>21784</v>
      </c>
      <c r="C113" s="37">
        <f>D113+E113+F113+G113+H113</f>
        <v>0</v>
      </c>
      <c r="D113" s="71"/>
      <c r="E113" s="72"/>
      <c r="F113" s="72"/>
      <c r="G113" s="41"/>
      <c r="H113" s="22"/>
      <c r="I113" s="34"/>
      <c r="J113" s="68"/>
      <c r="K113" s="68"/>
      <c r="L113" s="134"/>
      <c r="M113" s="103"/>
      <c r="N113" s="11"/>
      <c r="O113" s="11"/>
      <c r="P113" s="44"/>
      <c r="Q113" s="44"/>
      <c r="R113" s="44"/>
      <c r="S113" s="45"/>
      <c r="T113" s="45"/>
      <c r="U113" s="45"/>
      <c r="V113" s="81"/>
      <c r="W113" s="81"/>
      <c r="X113" s="81"/>
    </row>
    <row r="114" spans="1:24" ht="32.25" customHeight="1">
      <c r="A114" s="61" t="s">
        <v>52</v>
      </c>
      <c r="B114" s="37"/>
      <c r="C114" s="37">
        <f>D114+E114+F114+G114+H114</f>
        <v>0</v>
      </c>
      <c r="D114" s="69"/>
      <c r="E114" s="68"/>
      <c r="F114" s="68"/>
      <c r="G114" s="134"/>
      <c r="H114" s="62"/>
      <c r="I114" s="68"/>
      <c r="J114" s="68"/>
      <c r="K114" s="121">
        <v>79000</v>
      </c>
      <c r="L114" s="140">
        <v>61290</v>
      </c>
      <c r="M114" s="134"/>
      <c r="N114" s="10">
        <v>79000</v>
      </c>
      <c r="O114" s="10">
        <v>61290</v>
      </c>
      <c r="P114" s="43"/>
      <c r="Q114" s="43"/>
      <c r="R114" s="43"/>
      <c r="S114" s="45"/>
      <c r="T114" s="45"/>
      <c r="U114" s="45"/>
      <c r="V114" s="81"/>
      <c r="W114" s="81"/>
      <c r="X114" s="81"/>
    </row>
    <row r="115" spans="1:24" ht="25.5">
      <c r="A115" s="113" t="s">
        <v>66</v>
      </c>
      <c r="B115" s="82">
        <f>SUM(B116:B116)</f>
        <v>17055</v>
      </c>
      <c r="C115" s="82">
        <f>SUM(C116:C116)</f>
        <v>0</v>
      </c>
      <c r="D115" s="79"/>
      <c r="E115" s="82"/>
      <c r="F115" s="116"/>
      <c r="G115" s="94"/>
      <c r="H115" s="82"/>
      <c r="I115" s="82"/>
      <c r="J115" s="82">
        <f aca="true" t="shared" si="15" ref="J115:X115">SUM(J116:J116)</f>
        <v>0</v>
      </c>
      <c r="K115" s="82">
        <f t="shared" si="15"/>
        <v>0</v>
      </c>
      <c r="L115" s="94">
        <f t="shared" si="15"/>
        <v>0</v>
      </c>
      <c r="M115" s="94">
        <f t="shared" si="15"/>
        <v>0</v>
      </c>
      <c r="N115" s="82">
        <f t="shared" si="15"/>
        <v>0</v>
      </c>
      <c r="O115" s="82">
        <f t="shared" si="15"/>
        <v>0</v>
      </c>
      <c r="P115" s="82">
        <f t="shared" si="15"/>
        <v>0</v>
      </c>
      <c r="Q115" s="82">
        <f t="shared" si="15"/>
        <v>0</v>
      </c>
      <c r="R115" s="82">
        <f t="shared" si="15"/>
        <v>0</v>
      </c>
      <c r="S115" s="82">
        <f t="shared" si="15"/>
        <v>0</v>
      </c>
      <c r="T115" s="82">
        <f t="shared" si="15"/>
        <v>0</v>
      </c>
      <c r="U115" s="82">
        <f t="shared" si="15"/>
        <v>0</v>
      </c>
      <c r="V115" s="82">
        <f t="shared" si="15"/>
        <v>0</v>
      </c>
      <c r="W115" s="82">
        <f t="shared" si="15"/>
        <v>0</v>
      </c>
      <c r="X115" s="82">
        <f t="shared" si="15"/>
        <v>0</v>
      </c>
    </row>
    <row r="116" spans="1:24" ht="38.25">
      <c r="A116" s="77" t="s">
        <v>81</v>
      </c>
      <c r="B116" s="37">
        <v>17055</v>
      </c>
      <c r="C116" s="37">
        <f>D116+E116+F116+G116+H116</f>
        <v>0</v>
      </c>
      <c r="D116" s="160"/>
      <c r="E116" s="70"/>
      <c r="F116" s="117"/>
      <c r="G116" s="156"/>
      <c r="H116" s="91"/>
      <c r="I116" s="37"/>
      <c r="J116" s="82"/>
      <c r="K116" s="82"/>
      <c r="L116" s="94"/>
      <c r="M116" s="94"/>
      <c r="N116" s="94"/>
      <c r="O116" s="94"/>
      <c r="P116" s="112"/>
      <c r="Q116" s="112"/>
      <c r="R116" s="112"/>
      <c r="S116" s="94"/>
      <c r="T116" s="94"/>
      <c r="U116" s="94"/>
      <c r="V116" s="94"/>
      <c r="W116" s="94"/>
      <c r="X116" s="94"/>
    </row>
    <row r="117" spans="1:24" ht="12.75">
      <c r="A117" s="86" t="s">
        <v>67</v>
      </c>
      <c r="B117" s="82">
        <f>SUM(B118)</f>
        <v>8630</v>
      </c>
      <c r="C117" s="82">
        <f>SUM(C118)</f>
        <v>7860</v>
      </c>
      <c r="D117" s="160"/>
      <c r="E117" s="70"/>
      <c r="F117" s="117"/>
      <c r="G117" s="156"/>
      <c r="H117" s="91"/>
      <c r="I117" s="37"/>
      <c r="J117" s="82">
        <f aca="true" t="shared" si="16" ref="J117:X117">SUM(J118)</f>
        <v>7860</v>
      </c>
      <c r="K117" s="82">
        <f t="shared" si="16"/>
        <v>108800</v>
      </c>
      <c r="L117" s="94">
        <f t="shared" si="16"/>
        <v>0</v>
      </c>
      <c r="M117" s="94">
        <f t="shared" si="16"/>
        <v>0</v>
      </c>
      <c r="N117" s="82">
        <f t="shared" si="16"/>
        <v>0</v>
      </c>
      <c r="O117" s="82">
        <f t="shared" si="16"/>
        <v>0</v>
      </c>
      <c r="P117" s="82">
        <f t="shared" si="16"/>
        <v>7860</v>
      </c>
      <c r="Q117" s="82">
        <f t="shared" si="16"/>
        <v>128800</v>
      </c>
      <c r="R117" s="82">
        <f t="shared" si="16"/>
        <v>0</v>
      </c>
      <c r="S117" s="82">
        <f t="shared" si="16"/>
        <v>0</v>
      </c>
      <c r="T117" s="82">
        <f t="shared" si="16"/>
        <v>0</v>
      </c>
      <c r="U117" s="82">
        <f t="shared" si="16"/>
        <v>0</v>
      </c>
      <c r="V117" s="82">
        <f t="shared" si="16"/>
        <v>0</v>
      </c>
      <c r="W117" s="82">
        <f t="shared" si="16"/>
        <v>0</v>
      </c>
      <c r="X117" s="82">
        <f t="shared" si="16"/>
        <v>0</v>
      </c>
    </row>
    <row r="118" spans="1:24" ht="13.5" thickBot="1">
      <c r="A118" s="23" t="s">
        <v>127</v>
      </c>
      <c r="B118" s="37">
        <v>8630</v>
      </c>
      <c r="C118" s="37">
        <f>D118+E118+F118+G118+H118</f>
        <v>7860</v>
      </c>
      <c r="D118" s="55">
        <v>7860</v>
      </c>
      <c r="E118" s="80"/>
      <c r="F118" s="80"/>
      <c r="G118" s="161"/>
      <c r="H118" s="147"/>
      <c r="I118" s="105"/>
      <c r="J118" s="168">
        <v>7860</v>
      </c>
      <c r="K118" s="168">
        <f>128800-20000</f>
        <v>108800</v>
      </c>
      <c r="L118" s="146"/>
      <c r="M118" s="134"/>
      <c r="N118" s="10"/>
      <c r="O118" s="10"/>
      <c r="P118" s="43">
        <v>7860</v>
      </c>
      <c r="Q118" s="43">
        <v>128800</v>
      </c>
      <c r="R118" s="43"/>
      <c r="S118" s="45"/>
      <c r="T118" s="45"/>
      <c r="U118" s="45"/>
      <c r="V118" s="81"/>
      <c r="W118" s="81"/>
      <c r="X118" s="81"/>
    </row>
    <row r="119" spans="1:24" ht="13.5" thickBot="1">
      <c r="A119" s="87" t="s">
        <v>4</v>
      </c>
      <c r="B119" s="48">
        <f>B6+B19+B34+B57+B61+B68+B94+B103+B106+B111+B115+B117</f>
        <v>2058112</v>
      </c>
      <c r="C119" s="16">
        <f>C6+C19+C34+C57+C61+C68+C94+C103+C106+C111+C115+C117</f>
        <v>1919871</v>
      </c>
      <c r="D119" s="93">
        <f>SUM(D7:D118)</f>
        <v>680200</v>
      </c>
      <c r="E119" s="78">
        <f>SUM(E7:E118)</f>
        <v>739961</v>
      </c>
      <c r="F119" s="78">
        <f>SUM(F7:F118)</f>
        <v>499710</v>
      </c>
      <c r="G119" s="78">
        <f>SUM(G6:G118)</f>
        <v>0</v>
      </c>
      <c r="H119" s="16">
        <f>SUM(H6:H118)</f>
        <v>0</v>
      </c>
      <c r="I119" s="16">
        <f>SUM(I6:I118)</f>
        <v>0</v>
      </c>
      <c r="J119" s="16">
        <f aca="true" t="shared" si="17" ref="J119:X119">J6+J19+J34+J57+J61+J68+J94+J103+J106+J111+J115+J117</f>
        <v>1919871</v>
      </c>
      <c r="K119" s="48">
        <f t="shared" si="17"/>
        <v>1376579</v>
      </c>
      <c r="L119" s="16">
        <f t="shared" si="17"/>
        <v>1300200</v>
      </c>
      <c r="M119" s="48">
        <f t="shared" si="17"/>
        <v>939242</v>
      </c>
      <c r="N119" s="48">
        <f t="shared" si="17"/>
        <v>750379</v>
      </c>
      <c r="O119" s="48">
        <f t="shared" si="17"/>
        <v>425760</v>
      </c>
      <c r="P119" s="48">
        <f t="shared" si="17"/>
        <v>772629</v>
      </c>
      <c r="Q119" s="48">
        <f t="shared" si="17"/>
        <v>551200</v>
      </c>
      <c r="R119" s="48">
        <f t="shared" si="17"/>
        <v>654440</v>
      </c>
      <c r="S119" s="48">
        <f t="shared" si="17"/>
        <v>143000</v>
      </c>
      <c r="T119" s="48">
        <f t="shared" si="17"/>
        <v>50000</v>
      </c>
      <c r="U119" s="48">
        <f t="shared" si="17"/>
        <v>60000</v>
      </c>
      <c r="V119" s="48">
        <f t="shared" si="17"/>
        <v>65000</v>
      </c>
      <c r="W119" s="48">
        <f t="shared" si="17"/>
        <v>25000</v>
      </c>
      <c r="X119" s="48">
        <f t="shared" si="17"/>
        <v>160000</v>
      </c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 t="s">
        <v>22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 t="s">
        <v>112</v>
      </c>
      <c r="B122" s="1"/>
      <c r="C122" s="1"/>
      <c r="D122" s="1"/>
      <c r="E122" s="152"/>
      <c r="F122" s="152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52"/>
      <c r="F123" s="152"/>
      <c r="G123" s="1"/>
      <c r="H123" s="1"/>
      <c r="I123" s="1"/>
      <c r="J123" s="1"/>
      <c r="K123" s="1"/>
      <c r="L123" s="1"/>
    </row>
    <row r="124" spans="1:12" ht="12.75">
      <c r="A124" s="1" t="s">
        <v>53</v>
      </c>
      <c r="B124" s="1"/>
      <c r="C124" s="1"/>
      <c r="D124" s="1"/>
      <c r="E124" s="152"/>
      <c r="F124" s="152"/>
      <c r="G124" s="1"/>
      <c r="H124" s="1"/>
      <c r="I124" s="1"/>
      <c r="J124" s="1"/>
      <c r="K124" s="1"/>
      <c r="L124" s="1"/>
    </row>
    <row r="125" spans="1:12" ht="12.75">
      <c r="A125" s="1" t="s">
        <v>23</v>
      </c>
      <c r="B125" s="1"/>
      <c r="C125" s="1"/>
      <c r="D125" s="1"/>
      <c r="E125" s="152"/>
      <c r="F125" s="152"/>
      <c r="G125" s="1"/>
      <c r="H125" s="1"/>
      <c r="I125" s="1"/>
      <c r="J125" s="1"/>
      <c r="K125" s="1"/>
      <c r="L125" s="1"/>
    </row>
    <row r="126" spans="1:12" ht="12.75">
      <c r="A126" s="1" t="s">
        <v>54</v>
      </c>
      <c r="B126" s="1"/>
      <c r="C126" s="1"/>
      <c r="E126" s="152"/>
      <c r="F126" s="152"/>
      <c r="G126" s="1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52"/>
      <c r="F127" s="152"/>
      <c r="G127" s="1"/>
      <c r="H127" s="1"/>
      <c r="I127" s="1"/>
      <c r="J127" s="1"/>
      <c r="K127" s="1"/>
      <c r="L127" s="1"/>
    </row>
    <row r="128" spans="5:6" ht="12.75">
      <c r="E128" s="74"/>
      <c r="F128" s="74"/>
    </row>
    <row r="129" spans="5:12" ht="12.75">
      <c r="E129" s="74"/>
      <c r="F129" s="74"/>
      <c r="J129" s="74"/>
      <c r="K129" s="74"/>
      <c r="L129" s="74"/>
    </row>
  </sheetData>
  <sheetProtection/>
  <mergeCells count="11">
    <mergeCell ref="J4:L4"/>
    <mergeCell ref="M4:O4"/>
    <mergeCell ref="P4:R4"/>
    <mergeCell ref="S4:U4"/>
    <mergeCell ref="V4:X4"/>
    <mergeCell ref="A3:L3"/>
    <mergeCell ref="A4:A5"/>
    <mergeCell ref="B4:B5"/>
    <mergeCell ref="C4:C5"/>
    <mergeCell ref="D4:H4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Aksakovo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Diankova</dc:creator>
  <cp:keywords/>
  <dc:description/>
  <cp:lastModifiedBy>pc</cp:lastModifiedBy>
  <cp:lastPrinted>2016-12-12T07:02:14Z</cp:lastPrinted>
  <dcterms:created xsi:type="dcterms:W3CDTF">2005-05-09T05:16:28Z</dcterms:created>
  <dcterms:modified xsi:type="dcterms:W3CDTF">2016-12-19T11:40:59Z</dcterms:modified>
  <cp:category/>
  <cp:version/>
  <cp:contentType/>
  <cp:contentStatus/>
</cp:coreProperties>
</file>